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-120" yWindow="-120" windowWidth="23256" windowHeight="13176" firstSheet="4" activeTab="19"/>
  </bookViews>
  <sheets>
    <sheet name="Смета на 2026 год" sheetId="75" r:id="rId1"/>
    <sheet name="15.01" sheetId="76" r:id="rId2"/>
    <sheet name="22.01" sheetId="77" r:id="rId3"/>
    <sheet name="26.01" sheetId="78" r:id="rId4"/>
    <sheet name="27.01" sheetId="79" r:id="rId5"/>
    <sheet name="02.02" sheetId="80" r:id="rId6"/>
    <sheet name="03.02" sheetId="81" r:id="rId7"/>
    <sheet name="04.02" sheetId="82" r:id="rId8"/>
    <sheet name="26.02" sheetId="83" r:id="rId9"/>
    <sheet name="27.02" sheetId="84" r:id="rId10"/>
    <sheet name="03.03" sheetId="85" r:id="rId11"/>
    <sheet name="27,03" sheetId="86" r:id="rId12"/>
    <sheet name="30,03" sheetId="87" r:id="rId13"/>
    <sheet name="07.04" sheetId="88" r:id="rId14"/>
    <sheet name="10.04" sheetId="89" r:id="rId15"/>
    <sheet name="16.04" sheetId="90" r:id="rId16"/>
    <sheet name="17.04" sheetId="91" r:id="rId17"/>
    <sheet name="27.04" sheetId="92" r:id="rId18"/>
    <sheet name="13.05" sheetId="93" r:id="rId19"/>
    <sheet name="14.05" sheetId="94" r:id="rId20"/>
  </sheets>
  <definedNames>
    <definedName name="_xlnm.Print_Area" localSheetId="10">'03.03'!$A$1:$P$155</definedName>
    <definedName name="_xlnm.Print_Area" localSheetId="13">'07.04'!$A$1:$P$155</definedName>
    <definedName name="_xlnm.Print_Area" localSheetId="14">'10.04'!$A$1:$P$155</definedName>
    <definedName name="_xlnm.Print_Area" localSheetId="18">'13.05'!$A$1:$P$154</definedName>
    <definedName name="_xlnm.Print_Area" localSheetId="19">'14.05'!$A$1:$P$154</definedName>
    <definedName name="_xlnm.Print_Area" localSheetId="15">'16.04'!$A$1:$P$155</definedName>
    <definedName name="_xlnm.Print_Area" localSheetId="16">'17.04'!$A$1:$P$155</definedName>
    <definedName name="_xlnm.Print_Area" localSheetId="8">'26.02'!$A$1:$P$155</definedName>
    <definedName name="_xlnm.Print_Area" localSheetId="11">'27,03'!$A$1:$P$155</definedName>
    <definedName name="_xlnm.Print_Area" localSheetId="9">'27.02'!$A$1:$P$155</definedName>
    <definedName name="_xlnm.Print_Area" localSheetId="17">'27.04'!$A$1:$P$154</definedName>
    <definedName name="_xlnm.Print_Area" localSheetId="12">'30,03'!$A$1:$P$155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4" i="94" l="1"/>
  <c r="N140" i="94"/>
  <c r="L140" i="94"/>
  <c r="K140" i="94"/>
  <c r="I140" i="94"/>
  <c r="H140" i="94"/>
  <c r="M139" i="94"/>
  <c r="O139" i="94" s="1"/>
  <c r="J139" i="94"/>
  <c r="J140" i="94" s="1"/>
  <c r="O137" i="94"/>
  <c r="N137" i="94"/>
  <c r="L137" i="94"/>
  <c r="K137" i="94"/>
  <c r="I137" i="94"/>
  <c r="H137" i="94"/>
  <c r="P136" i="94"/>
  <c r="M136" i="94"/>
  <c r="J136" i="94"/>
  <c r="P135" i="94"/>
  <c r="M135" i="94"/>
  <c r="J135" i="94"/>
  <c r="P134" i="94"/>
  <c r="M134" i="94"/>
  <c r="J134" i="94"/>
  <c r="P133" i="94"/>
  <c r="M133" i="94"/>
  <c r="J133" i="94"/>
  <c r="P132" i="94"/>
  <c r="M132" i="94"/>
  <c r="J132" i="94"/>
  <c r="P131" i="94"/>
  <c r="P137" i="94" s="1"/>
  <c r="M131" i="94"/>
  <c r="M137" i="94" s="1"/>
  <c r="J131" i="94"/>
  <c r="J137" i="94" s="1"/>
  <c r="O129" i="94"/>
  <c r="N129" i="94"/>
  <c r="L129" i="94"/>
  <c r="K129" i="94"/>
  <c r="I129" i="94"/>
  <c r="H129" i="94"/>
  <c r="P128" i="94"/>
  <c r="M128" i="94"/>
  <c r="J128" i="94"/>
  <c r="P127" i="94"/>
  <c r="M127" i="94"/>
  <c r="J127" i="94"/>
  <c r="P126" i="94"/>
  <c r="M126" i="94"/>
  <c r="J126" i="94"/>
  <c r="P125" i="94"/>
  <c r="M125" i="94"/>
  <c r="J125" i="94"/>
  <c r="P124" i="94"/>
  <c r="M124" i="94"/>
  <c r="J124" i="94"/>
  <c r="P123" i="94"/>
  <c r="P129" i="94" s="1"/>
  <c r="M123" i="94"/>
  <c r="M129" i="94" s="1"/>
  <c r="J123" i="94"/>
  <c r="J129" i="94" s="1"/>
  <c r="P121" i="94"/>
  <c r="O121" i="94"/>
  <c r="N121" i="94"/>
  <c r="M121" i="94"/>
  <c r="L121" i="94"/>
  <c r="K121" i="94"/>
  <c r="J121" i="94"/>
  <c r="I121" i="94"/>
  <c r="H121" i="94"/>
  <c r="J120" i="94"/>
  <c r="P119" i="94"/>
  <c r="O119" i="94"/>
  <c r="N119" i="94"/>
  <c r="L119" i="94"/>
  <c r="K119" i="94"/>
  <c r="J119" i="94"/>
  <c r="I119" i="94"/>
  <c r="H119" i="94"/>
  <c r="P118" i="94"/>
  <c r="M118" i="94"/>
  <c r="M119" i="94" s="1"/>
  <c r="J118" i="94"/>
  <c r="P116" i="94"/>
  <c r="O116" i="94"/>
  <c r="N116" i="94"/>
  <c r="L116" i="94"/>
  <c r="K116" i="94"/>
  <c r="J116" i="94"/>
  <c r="I116" i="94"/>
  <c r="H116" i="94"/>
  <c r="P115" i="94"/>
  <c r="M115" i="94"/>
  <c r="M116" i="94" s="1"/>
  <c r="J115" i="94"/>
  <c r="P113" i="94"/>
  <c r="O113" i="94"/>
  <c r="N113" i="94"/>
  <c r="M113" i="94"/>
  <c r="L113" i="94"/>
  <c r="K113" i="94"/>
  <c r="J113" i="94"/>
  <c r="I113" i="94"/>
  <c r="H113" i="94"/>
  <c r="J112" i="94"/>
  <c r="O111" i="94"/>
  <c r="N111" i="94"/>
  <c r="L111" i="94"/>
  <c r="K111" i="94"/>
  <c r="I111" i="94"/>
  <c r="H111" i="94"/>
  <c r="P110" i="94"/>
  <c r="M110" i="94"/>
  <c r="J110" i="94"/>
  <c r="P109" i="94"/>
  <c r="P111" i="94" s="1"/>
  <c r="M109" i="94"/>
  <c r="M111" i="94" s="1"/>
  <c r="J109" i="94"/>
  <c r="J111" i="94" s="1"/>
  <c r="O107" i="94"/>
  <c r="N107" i="94"/>
  <c r="M107" i="94"/>
  <c r="L107" i="94"/>
  <c r="K107" i="94"/>
  <c r="I107" i="94"/>
  <c r="H107" i="94"/>
  <c r="P106" i="94"/>
  <c r="P107" i="94" s="1"/>
  <c r="M106" i="94"/>
  <c r="J106" i="94"/>
  <c r="J107" i="94" s="1"/>
  <c r="O104" i="94"/>
  <c r="N104" i="94"/>
  <c r="L104" i="94"/>
  <c r="K104" i="94"/>
  <c r="I104" i="94"/>
  <c r="H104" i="94"/>
  <c r="P103" i="94"/>
  <c r="M103" i="94"/>
  <c r="J103" i="94"/>
  <c r="P102" i="94"/>
  <c r="P104" i="94" s="1"/>
  <c r="M102" i="94"/>
  <c r="M104" i="94" s="1"/>
  <c r="J102" i="94"/>
  <c r="J104" i="94" s="1"/>
  <c r="O100" i="94"/>
  <c r="N100" i="94"/>
  <c r="L100" i="94"/>
  <c r="K100" i="94"/>
  <c r="I100" i="94"/>
  <c r="H100" i="94"/>
  <c r="P99" i="94"/>
  <c r="M99" i="94"/>
  <c r="J99" i="94"/>
  <c r="P98" i="94"/>
  <c r="P100" i="94" s="1"/>
  <c r="M98" i="94"/>
  <c r="M100" i="94" s="1"/>
  <c r="J98" i="94"/>
  <c r="J100" i="94" s="1"/>
  <c r="O96" i="94"/>
  <c r="N96" i="94"/>
  <c r="L96" i="94"/>
  <c r="K96" i="94"/>
  <c r="I96" i="94"/>
  <c r="H96" i="94"/>
  <c r="P95" i="94"/>
  <c r="M95" i="94"/>
  <c r="J95" i="94"/>
  <c r="P94" i="94"/>
  <c r="P96" i="94" s="1"/>
  <c r="M94" i="94"/>
  <c r="M96" i="94" s="1"/>
  <c r="J94" i="94"/>
  <c r="J96" i="94" s="1"/>
  <c r="O92" i="94"/>
  <c r="N92" i="94"/>
  <c r="L92" i="94"/>
  <c r="K92" i="94"/>
  <c r="I92" i="94"/>
  <c r="H92" i="94"/>
  <c r="P91" i="94"/>
  <c r="M91" i="94"/>
  <c r="J91" i="94"/>
  <c r="P90" i="94"/>
  <c r="M90" i="94"/>
  <c r="J90" i="94"/>
  <c r="P89" i="94"/>
  <c r="M89" i="94"/>
  <c r="J89" i="94"/>
  <c r="P88" i="94"/>
  <c r="M88" i="94"/>
  <c r="J88" i="94"/>
  <c r="P87" i="94"/>
  <c r="M87" i="94"/>
  <c r="J87" i="94"/>
  <c r="P86" i="94"/>
  <c r="M86" i="94"/>
  <c r="J86" i="94"/>
  <c r="P85" i="94"/>
  <c r="M85" i="94"/>
  <c r="J85" i="94"/>
  <c r="P84" i="94"/>
  <c r="M84" i="94"/>
  <c r="J84" i="94"/>
  <c r="P83" i="94"/>
  <c r="M83" i="94"/>
  <c r="J83" i="94"/>
  <c r="P82" i="94"/>
  <c r="M82" i="94"/>
  <c r="J82" i="94"/>
  <c r="P81" i="94"/>
  <c r="M81" i="94"/>
  <c r="J81" i="94"/>
  <c r="P80" i="94"/>
  <c r="P92" i="94" s="1"/>
  <c r="M80" i="94"/>
  <c r="M92" i="94" s="1"/>
  <c r="J80" i="94"/>
  <c r="J92" i="94" s="1"/>
  <c r="O78" i="94"/>
  <c r="O141" i="94" s="1"/>
  <c r="N78" i="94"/>
  <c r="N141" i="94" s="1"/>
  <c r="L78" i="94"/>
  <c r="L141" i="94" s="1"/>
  <c r="K78" i="94"/>
  <c r="K141" i="94" s="1"/>
  <c r="I78" i="94"/>
  <c r="I141" i="94" s="1"/>
  <c r="H78" i="94"/>
  <c r="H141" i="94" s="1"/>
  <c r="P77" i="94"/>
  <c r="M77" i="94"/>
  <c r="J77" i="94"/>
  <c r="P76" i="94"/>
  <c r="M76" i="94"/>
  <c r="J76" i="94"/>
  <c r="P75" i="94"/>
  <c r="M75" i="94"/>
  <c r="J75" i="94"/>
  <c r="P74" i="94"/>
  <c r="M74" i="94"/>
  <c r="J74" i="94"/>
  <c r="P73" i="94"/>
  <c r="M73" i="94"/>
  <c r="J73" i="94"/>
  <c r="P72" i="94"/>
  <c r="M72" i="94"/>
  <c r="J72" i="94"/>
  <c r="P71" i="94"/>
  <c r="M71" i="94"/>
  <c r="J71" i="94"/>
  <c r="P70" i="94"/>
  <c r="M70" i="94"/>
  <c r="J70" i="94"/>
  <c r="P69" i="94"/>
  <c r="M69" i="94"/>
  <c r="J69" i="94"/>
  <c r="P68" i="94"/>
  <c r="M68" i="94"/>
  <c r="J68" i="94"/>
  <c r="P67" i="94"/>
  <c r="M67" i="94"/>
  <c r="J67" i="94"/>
  <c r="J66" i="94"/>
  <c r="P65" i="94"/>
  <c r="M65" i="94"/>
  <c r="J65" i="94"/>
  <c r="P64" i="94"/>
  <c r="M64" i="94"/>
  <c r="J64" i="94"/>
  <c r="P63" i="94"/>
  <c r="M63" i="94"/>
  <c r="J63" i="94"/>
  <c r="P62" i="94"/>
  <c r="M62" i="94"/>
  <c r="J62" i="94"/>
  <c r="P61" i="94"/>
  <c r="M61" i="94"/>
  <c r="J61" i="94"/>
  <c r="P60" i="94"/>
  <c r="M60" i="94"/>
  <c r="J60" i="94"/>
  <c r="P59" i="94"/>
  <c r="M59" i="94"/>
  <c r="J59" i="94"/>
  <c r="P58" i="94"/>
  <c r="M58" i="94"/>
  <c r="J58" i="94"/>
  <c r="P57" i="94"/>
  <c r="M57" i="94"/>
  <c r="J57" i="94"/>
  <c r="P56" i="94"/>
  <c r="M56" i="94"/>
  <c r="J56" i="94"/>
  <c r="P55" i="94"/>
  <c r="M55" i="94"/>
  <c r="J55" i="94"/>
  <c r="P54" i="94"/>
  <c r="M54" i="94"/>
  <c r="J54" i="94"/>
  <c r="P53" i="94"/>
  <c r="M53" i="94"/>
  <c r="J53" i="94"/>
  <c r="P52" i="94"/>
  <c r="M52" i="94"/>
  <c r="J52" i="94"/>
  <c r="P51" i="94"/>
  <c r="M51" i="94"/>
  <c r="J51" i="94"/>
  <c r="P50" i="94"/>
  <c r="M50" i="94"/>
  <c r="J50" i="94"/>
  <c r="P49" i="94"/>
  <c r="M49" i="94"/>
  <c r="J49" i="94"/>
  <c r="P48" i="94"/>
  <c r="M48" i="94"/>
  <c r="J48" i="94"/>
  <c r="P47" i="94"/>
  <c r="M47" i="94"/>
  <c r="J47" i="94"/>
  <c r="P46" i="94"/>
  <c r="M46" i="94"/>
  <c r="J46" i="94"/>
  <c r="P45" i="94"/>
  <c r="M45" i="94"/>
  <c r="J45" i="94"/>
  <c r="P44" i="94"/>
  <c r="M44" i="94"/>
  <c r="J44" i="94"/>
  <c r="P43" i="94"/>
  <c r="M43" i="94"/>
  <c r="J43" i="94"/>
  <c r="P42" i="94"/>
  <c r="M42" i="94"/>
  <c r="J42" i="94"/>
  <c r="P41" i="94"/>
  <c r="M41" i="94"/>
  <c r="J41" i="94"/>
  <c r="P40" i="94"/>
  <c r="M40" i="94"/>
  <c r="J40" i="94"/>
  <c r="P39" i="94"/>
  <c r="M39" i="94"/>
  <c r="J39" i="94"/>
  <c r="P38" i="94"/>
  <c r="M38" i="94"/>
  <c r="J38" i="94"/>
  <c r="P37" i="94"/>
  <c r="P78" i="94" s="1"/>
  <c r="P141" i="94" s="1"/>
  <c r="M37" i="94"/>
  <c r="M78" i="94" s="1"/>
  <c r="J37" i="94"/>
  <c r="B35" i="94"/>
  <c r="C35" i="94" s="1"/>
  <c r="D35" i="94" s="1"/>
  <c r="E35" i="94" s="1"/>
  <c r="F35" i="94" s="1"/>
  <c r="G35" i="94" s="1"/>
  <c r="N34" i="94"/>
  <c r="K34" i="94"/>
  <c r="P25" i="94"/>
  <c r="H22" i="94"/>
  <c r="J78" i="94" l="1"/>
  <c r="J141" i="94" s="1"/>
  <c r="O140" i="94"/>
  <c r="P139" i="94"/>
  <c r="P140" i="94" s="1"/>
  <c r="M141" i="94"/>
  <c r="M140" i="94"/>
  <c r="A154" i="93"/>
  <c r="N140" i="93"/>
  <c r="L140" i="93"/>
  <c r="K140" i="93"/>
  <c r="I140" i="93"/>
  <c r="H140" i="93"/>
  <c r="O139" i="93"/>
  <c r="O140" i="93" s="1"/>
  <c r="M139" i="93"/>
  <c r="M140" i="93" s="1"/>
  <c r="J139" i="93"/>
  <c r="J140" i="93" s="1"/>
  <c r="O137" i="93"/>
  <c r="N137" i="93"/>
  <c r="L137" i="93"/>
  <c r="K137" i="93"/>
  <c r="I137" i="93"/>
  <c r="H137" i="93"/>
  <c r="P136" i="93"/>
  <c r="M136" i="93"/>
  <c r="J136" i="93"/>
  <c r="P135" i="93"/>
  <c r="M135" i="93"/>
  <c r="J135" i="93"/>
  <c r="P134" i="93"/>
  <c r="M134" i="93"/>
  <c r="J134" i="93"/>
  <c r="P133" i="93"/>
  <c r="M133" i="93"/>
  <c r="J133" i="93"/>
  <c r="P132" i="93"/>
  <c r="M132" i="93"/>
  <c r="J132" i="93"/>
  <c r="P131" i="93"/>
  <c r="P137" i="93" s="1"/>
  <c r="M131" i="93"/>
  <c r="M137" i="93" s="1"/>
  <c r="J131" i="93"/>
  <c r="J137" i="93" s="1"/>
  <c r="O129" i="93"/>
  <c r="N129" i="93"/>
  <c r="L129" i="93"/>
  <c r="K129" i="93"/>
  <c r="I129" i="93"/>
  <c r="H129" i="93"/>
  <c r="P128" i="93"/>
  <c r="M128" i="93"/>
  <c r="J128" i="93"/>
  <c r="P127" i="93"/>
  <c r="M127" i="93"/>
  <c r="J127" i="93"/>
  <c r="P126" i="93"/>
  <c r="M126" i="93"/>
  <c r="J126" i="93"/>
  <c r="P125" i="93"/>
  <c r="M125" i="93"/>
  <c r="J125" i="93"/>
  <c r="P124" i="93"/>
  <c r="M124" i="93"/>
  <c r="J124" i="93"/>
  <c r="P123" i="93"/>
  <c r="P129" i="93" s="1"/>
  <c r="M123" i="93"/>
  <c r="M129" i="93" s="1"/>
  <c r="J123" i="93"/>
  <c r="J129" i="93" s="1"/>
  <c r="P121" i="93"/>
  <c r="O121" i="93"/>
  <c r="N121" i="93"/>
  <c r="M121" i="93"/>
  <c r="L121" i="93"/>
  <c r="K121" i="93"/>
  <c r="I121" i="93"/>
  <c r="H121" i="93"/>
  <c r="J120" i="93"/>
  <c r="J121" i="93" s="1"/>
  <c r="O119" i="93"/>
  <c r="N119" i="93"/>
  <c r="M119" i="93"/>
  <c r="L119" i="93"/>
  <c r="K119" i="93"/>
  <c r="I119" i="93"/>
  <c r="H119" i="93"/>
  <c r="P118" i="93"/>
  <c r="P119" i="93" s="1"/>
  <c r="M118" i="93"/>
  <c r="J118" i="93"/>
  <c r="J119" i="93" s="1"/>
  <c r="O116" i="93"/>
  <c r="N116" i="93"/>
  <c r="M116" i="93"/>
  <c r="L116" i="93"/>
  <c r="K116" i="93"/>
  <c r="I116" i="93"/>
  <c r="H116" i="93"/>
  <c r="P115" i="93"/>
  <c r="P116" i="93" s="1"/>
  <c r="M115" i="93"/>
  <c r="J115" i="93"/>
  <c r="J116" i="93" s="1"/>
  <c r="P113" i="93"/>
  <c r="O113" i="93"/>
  <c r="N113" i="93"/>
  <c r="M113" i="93"/>
  <c r="L113" i="93"/>
  <c r="K113" i="93"/>
  <c r="I113" i="93"/>
  <c r="H113" i="93"/>
  <c r="J112" i="93"/>
  <c r="J113" i="93" s="1"/>
  <c r="O111" i="93"/>
  <c r="N111" i="93"/>
  <c r="L111" i="93"/>
  <c r="K111" i="93"/>
  <c r="I111" i="93"/>
  <c r="H111" i="93"/>
  <c r="P110" i="93"/>
  <c r="M110" i="93"/>
  <c r="J110" i="93"/>
  <c r="P109" i="93"/>
  <c r="P111" i="93" s="1"/>
  <c r="M109" i="93"/>
  <c r="M111" i="93" s="1"/>
  <c r="J109" i="93"/>
  <c r="J111" i="93" s="1"/>
  <c r="P107" i="93"/>
  <c r="O107" i="93"/>
  <c r="N107" i="93"/>
  <c r="L107" i="93"/>
  <c r="K107" i="93"/>
  <c r="J107" i="93"/>
  <c r="I107" i="93"/>
  <c r="H107" i="93"/>
  <c r="P106" i="93"/>
  <c r="M106" i="93"/>
  <c r="M107" i="93" s="1"/>
  <c r="J106" i="93"/>
  <c r="O104" i="93"/>
  <c r="N104" i="93"/>
  <c r="L104" i="93"/>
  <c r="K104" i="93"/>
  <c r="I104" i="93"/>
  <c r="H104" i="93"/>
  <c r="P103" i="93"/>
  <c r="M103" i="93"/>
  <c r="J103" i="93"/>
  <c r="P102" i="93"/>
  <c r="P104" i="93" s="1"/>
  <c r="M102" i="93"/>
  <c r="M104" i="93" s="1"/>
  <c r="J102" i="93"/>
  <c r="J104" i="93" s="1"/>
  <c r="O100" i="93"/>
  <c r="N100" i="93"/>
  <c r="L100" i="93"/>
  <c r="K100" i="93"/>
  <c r="I100" i="93"/>
  <c r="H100" i="93"/>
  <c r="P99" i="93"/>
  <c r="M99" i="93"/>
  <c r="J99" i="93"/>
  <c r="P98" i="93"/>
  <c r="P100" i="93" s="1"/>
  <c r="M98" i="93"/>
  <c r="M100" i="93" s="1"/>
  <c r="J98" i="93"/>
  <c r="J100" i="93" s="1"/>
  <c r="O96" i="93"/>
  <c r="N96" i="93"/>
  <c r="L96" i="93"/>
  <c r="K96" i="93"/>
  <c r="I96" i="93"/>
  <c r="H96" i="93"/>
  <c r="P95" i="93"/>
  <c r="M95" i="93"/>
  <c r="J95" i="93"/>
  <c r="P94" i="93"/>
  <c r="P96" i="93" s="1"/>
  <c r="M94" i="93"/>
  <c r="M96" i="93" s="1"/>
  <c r="J94" i="93"/>
  <c r="J96" i="93" s="1"/>
  <c r="O92" i="93"/>
  <c r="N92" i="93"/>
  <c r="L92" i="93"/>
  <c r="K92" i="93"/>
  <c r="I92" i="93"/>
  <c r="H92" i="93"/>
  <c r="P91" i="93"/>
  <c r="M91" i="93"/>
  <c r="J91" i="93"/>
  <c r="P90" i="93"/>
  <c r="M90" i="93"/>
  <c r="J90" i="93"/>
  <c r="P89" i="93"/>
  <c r="M89" i="93"/>
  <c r="J89" i="93"/>
  <c r="P88" i="93"/>
  <c r="M88" i="93"/>
  <c r="J88" i="93"/>
  <c r="P87" i="93"/>
  <c r="M87" i="93"/>
  <c r="J87" i="93"/>
  <c r="P86" i="93"/>
  <c r="M86" i="93"/>
  <c r="J86" i="93"/>
  <c r="P85" i="93"/>
  <c r="M85" i="93"/>
  <c r="J85" i="93"/>
  <c r="P84" i="93"/>
  <c r="M84" i="93"/>
  <c r="J84" i="93"/>
  <c r="P83" i="93"/>
  <c r="M83" i="93"/>
  <c r="J83" i="93"/>
  <c r="P82" i="93"/>
  <c r="M82" i="93"/>
  <c r="J82" i="93"/>
  <c r="P81" i="93"/>
  <c r="M81" i="93"/>
  <c r="J81" i="93"/>
  <c r="P80" i="93"/>
  <c r="P92" i="93" s="1"/>
  <c r="M80" i="93"/>
  <c r="M92" i="93" s="1"/>
  <c r="J80" i="93"/>
  <c r="O78" i="93"/>
  <c r="N78" i="93"/>
  <c r="N141" i="93" s="1"/>
  <c r="L78" i="93"/>
  <c r="L141" i="93" s="1"/>
  <c r="K78" i="93"/>
  <c r="I78" i="93"/>
  <c r="H78" i="93"/>
  <c r="H141" i="93" s="1"/>
  <c r="P77" i="93"/>
  <c r="M77" i="93"/>
  <c r="J77" i="93"/>
  <c r="P76" i="93"/>
  <c r="M76" i="93"/>
  <c r="J76" i="93"/>
  <c r="P75" i="93"/>
  <c r="M75" i="93"/>
  <c r="J75" i="93"/>
  <c r="P74" i="93"/>
  <c r="M74" i="93"/>
  <c r="J74" i="93"/>
  <c r="P73" i="93"/>
  <c r="M73" i="93"/>
  <c r="J73" i="93"/>
  <c r="P72" i="93"/>
  <c r="M72" i="93"/>
  <c r="J72" i="93"/>
  <c r="P71" i="93"/>
  <c r="M71" i="93"/>
  <c r="J71" i="93"/>
  <c r="P70" i="93"/>
  <c r="M70" i="93"/>
  <c r="J70" i="93"/>
  <c r="P69" i="93"/>
  <c r="M69" i="93"/>
  <c r="J69" i="93"/>
  <c r="P68" i="93"/>
  <c r="M68" i="93"/>
  <c r="J68" i="93"/>
  <c r="P67" i="93"/>
  <c r="M67" i="93"/>
  <c r="J67" i="93"/>
  <c r="J66" i="93"/>
  <c r="P65" i="93"/>
  <c r="M65" i="93"/>
  <c r="J65" i="93"/>
  <c r="P64" i="93"/>
  <c r="M64" i="93"/>
  <c r="J64" i="93"/>
  <c r="P63" i="93"/>
  <c r="M63" i="93"/>
  <c r="J63" i="93"/>
  <c r="P62" i="93"/>
  <c r="M62" i="93"/>
  <c r="J62" i="93"/>
  <c r="P61" i="93"/>
  <c r="M61" i="93"/>
  <c r="J61" i="93"/>
  <c r="P60" i="93"/>
  <c r="M60" i="93"/>
  <c r="J60" i="93"/>
  <c r="P59" i="93"/>
  <c r="M59" i="93"/>
  <c r="J59" i="93"/>
  <c r="P58" i="93"/>
  <c r="M58" i="93"/>
  <c r="J58" i="93"/>
  <c r="P57" i="93"/>
  <c r="M57" i="93"/>
  <c r="J57" i="93"/>
  <c r="P56" i="93"/>
  <c r="M56" i="93"/>
  <c r="J56" i="93"/>
  <c r="P55" i="93"/>
  <c r="M55" i="93"/>
  <c r="J55" i="93"/>
  <c r="P54" i="93"/>
  <c r="M54" i="93"/>
  <c r="J54" i="93"/>
  <c r="P53" i="93"/>
  <c r="M53" i="93"/>
  <c r="J53" i="93"/>
  <c r="P52" i="93"/>
  <c r="M52" i="93"/>
  <c r="J52" i="93"/>
  <c r="P51" i="93"/>
  <c r="M51" i="93"/>
  <c r="J51" i="93"/>
  <c r="P50" i="93"/>
  <c r="M50" i="93"/>
  <c r="J50" i="93"/>
  <c r="P49" i="93"/>
  <c r="M49" i="93"/>
  <c r="J49" i="93"/>
  <c r="P48" i="93"/>
  <c r="M48" i="93"/>
  <c r="J48" i="93"/>
  <c r="P47" i="93"/>
  <c r="M47" i="93"/>
  <c r="J47" i="93"/>
  <c r="P46" i="93"/>
  <c r="M46" i="93"/>
  <c r="J46" i="93"/>
  <c r="P45" i="93"/>
  <c r="M45" i="93"/>
  <c r="J45" i="93"/>
  <c r="P44" i="93"/>
  <c r="M44" i="93"/>
  <c r="J44" i="93"/>
  <c r="P43" i="93"/>
  <c r="M43" i="93"/>
  <c r="J43" i="93"/>
  <c r="P42" i="93"/>
  <c r="M42" i="93"/>
  <c r="J42" i="93"/>
  <c r="P41" i="93"/>
  <c r="M41" i="93"/>
  <c r="J41" i="93"/>
  <c r="P40" i="93"/>
  <c r="M40" i="93"/>
  <c r="J40" i="93"/>
  <c r="P39" i="93"/>
  <c r="M39" i="93"/>
  <c r="J39" i="93"/>
  <c r="P38" i="93"/>
  <c r="P78" i="93" s="1"/>
  <c r="M38" i="93"/>
  <c r="J38" i="93"/>
  <c r="P37" i="93"/>
  <c r="M37" i="93"/>
  <c r="M78" i="93" s="1"/>
  <c r="J37" i="93"/>
  <c r="C35" i="93"/>
  <c r="D35" i="93" s="1"/>
  <c r="E35" i="93" s="1"/>
  <c r="F35" i="93" s="1"/>
  <c r="G35" i="93" s="1"/>
  <c r="B35" i="93"/>
  <c r="N34" i="93"/>
  <c r="K34" i="93"/>
  <c r="P25" i="93"/>
  <c r="H22" i="93"/>
  <c r="J78" i="93" l="1"/>
  <c r="K141" i="93"/>
  <c r="I141" i="93"/>
  <c r="O141" i="93"/>
  <c r="J92" i="93"/>
  <c r="M141" i="93"/>
  <c r="J141" i="93"/>
  <c r="P141" i="93"/>
  <c r="P139" i="93"/>
  <c r="P140" i="93" s="1"/>
  <c r="I92" i="92"/>
  <c r="K92" i="92"/>
  <c r="L92" i="92"/>
  <c r="N92" i="92"/>
  <c r="O92" i="92"/>
  <c r="H92" i="92"/>
  <c r="A154" i="92"/>
  <c r="N140" i="92"/>
  <c r="L140" i="92"/>
  <c r="K140" i="92"/>
  <c r="I140" i="92"/>
  <c r="H140" i="92"/>
  <c r="M139" i="92"/>
  <c r="O139" i="92" s="1"/>
  <c r="J139" i="92"/>
  <c r="J140" i="92" s="1"/>
  <c r="O137" i="92"/>
  <c r="N137" i="92"/>
  <c r="L137" i="92"/>
  <c r="K137" i="92"/>
  <c r="I137" i="92"/>
  <c r="H137" i="92"/>
  <c r="P136" i="92"/>
  <c r="M136" i="92"/>
  <c r="J136" i="92"/>
  <c r="P135" i="92"/>
  <c r="M135" i="92"/>
  <c r="J135" i="92"/>
  <c r="P134" i="92"/>
  <c r="M134" i="92"/>
  <c r="J134" i="92"/>
  <c r="P133" i="92"/>
  <c r="M133" i="92"/>
  <c r="J133" i="92"/>
  <c r="P132" i="92"/>
  <c r="M132" i="92"/>
  <c r="J132" i="92"/>
  <c r="P131" i="92"/>
  <c r="M131" i="92"/>
  <c r="M137" i="92" s="1"/>
  <c r="J131" i="92"/>
  <c r="O129" i="92"/>
  <c r="N129" i="92"/>
  <c r="L129" i="92"/>
  <c r="K129" i="92"/>
  <c r="I129" i="92"/>
  <c r="H129" i="92"/>
  <c r="P128" i="92"/>
  <c r="M128" i="92"/>
  <c r="J128" i="92"/>
  <c r="P127" i="92"/>
  <c r="M127" i="92"/>
  <c r="J127" i="92"/>
  <c r="P126" i="92"/>
  <c r="M126" i="92"/>
  <c r="J126" i="92"/>
  <c r="P125" i="92"/>
  <c r="M125" i="92"/>
  <c r="J125" i="92"/>
  <c r="P124" i="92"/>
  <c r="M124" i="92"/>
  <c r="J124" i="92"/>
  <c r="P123" i="92"/>
  <c r="M123" i="92"/>
  <c r="M129" i="92" s="1"/>
  <c r="J123" i="92"/>
  <c r="P121" i="92"/>
  <c r="O121" i="92"/>
  <c r="N121" i="92"/>
  <c r="M121" i="92"/>
  <c r="L121" i="92"/>
  <c r="K121" i="92"/>
  <c r="I121" i="92"/>
  <c r="H121" i="92"/>
  <c r="J120" i="92"/>
  <c r="J121" i="92" s="1"/>
  <c r="O119" i="92"/>
  <c r="N119" i="92"/>
  <c r="L119" i="92"/>
  <c r="K119" i="92"/>
  <c r="I119" i="92"/>
  <c r="H119" i="92"/>
  <c r="P118" i="92"/>
  <c r="P119" i="92" s="1"/>
  <c r="M118" i="92"/>
  <c r="M119" i="92" s="1"/>
  <c r="J118" i="92"/>
  <c r="J119" i="92" s="1"/>
  <c r="O116" i="92"/>
  <c r="N116" i="92"/>
  <c r="L116" i="92"/>
  <c r="K116" i="92"/>
  <c r="I116" i="92"/>
  <c r="H116" i="92"/>
  <c r="P115" i="92"/>
  <c r="P116" i="92" s="1"/>
  <c r="M115" i="92"/>
  <c r="M116" i="92" s="1"/>
  <c r="J115" i="92"/>
  <c r="J116" i="92" s="1"/>
  <c r="P113" i="92"/>
  <c r="O113" i="92"/>
  <c r="N113" i="92"/>
  <c r="M113" i="92"/>
  <c r="L113" i="92"/>
  <c r="K113" i="92"/>
  <c r="I113" i="92"/>
  <c r="H113" i="92"/>
  <c r="J112" i="92"/>
  <c r="J113" i="92" s="1"/>
  <c r="O111" i="92"/>
  <c r="N111" i="92"/>
  <c r="L111" i="92"/>
  <c r="K111" i="92"/>
  <c r="I111" i="92"/>
  <c r="H111" i="92"/>
  <c r="P110" i="92"/>
  <c r="M110" i="92"/>
  <c r="J110" i="92"/>
  <c r="P109" i="92"/>
  <c r="M109" i="92"/>
  <c r="M111" i="92" s="1"/>
  <c r="J109" i="92"/>
  <c r="O107" i="92"/>
  <c r="N107" i="92"/>
  <c r="L107" i="92"/>
  <c r="K107" i="92"/>
  <c r="I107" i="92"/>
  <c r="H107" i="92"/>
  <c r="P106" i="92"/>
  <c r="P107" i="92" s="1"/>
  <c r="M106" i="92"/>
  <c r="M107" i="92" s="1"/>
  <c r="J106" i="92"/>
  <c r="J107" i="92" s="1"/>
  <c r="O104" i="92"/>
  <c r="N104" i="92"/>
  <c r="L104" i="92"/>
  <c r="K104" i="92"/>
  <c r="I104" i="92"/>
  <c r="H104" i="92"/>
  <c r="P103" i="92"/>
  <c r="M103" i="92"/>
  <c r="J103" i="92"/>
  <c r="P102" i="92"/>
  <c r="P104" i="92" s="1"/>
  <c r="M102" i="92"/>
  <c r="J102" i="92"/>
  <c r="J104" i="92" s="1"/>
  <c r="O100" i="92"/>
  <c r="N100" i="92"/>
  <c r="L100" i="92"/>
  <c r="K100" i="92"/>
  <c r="I100" i="92"/>
  <c r="H100" i="92"/>
  <c r="P99" i="92"/>
  <c r="M99" i="92"/>
  <c r="J99" i="92"/>
  <c r="P98" i="92"/>
  <c r="P100" i="92" s="1"/>
  <c r="M98" i="92"/>
  <c r="J98" i="92"/>
  <c r="J100" i="92" s="1"/>
  <c r="O96" i="92"/>
  <c r="N96" i="92"/>
  <c r="L96" i="92"/>
  <c r="K96" i="92"/>
  <c r="I96" i="92"/>
  <c r="H96" i="92"/>
  <c r="P95" i="92"/>
  <c r="M95" i="92"/>
  <c r="J95" i="92"/>
  <c r="P94" i="92"/>
  <c r="P96" i="92" s="1"/>
  <c r="M94" i="92"/>
  <c r="J94" i="92"/>
  <c r="J96" i="92" s="1"/>
  <c r="P91" i="92"/>
  <c r="M91" i="92"/>
  <c r="J91" i="92"/>
  <c r="P90" i="92"/>
  <c r="M90" i="92"/>
  <c r="J90" i="92"/>
  <c r="P89" i="92"/>
  <c r="M89" i="92"/>
  <c r="J89" i="92"/>
  <c r="P88" i="92"/>
  <c r="M88" i="92"/>
  <c r="J88" i="92"/>
  <c r="P87" i="92"/>
  <c r="M87" i="92"/>
  <c r="J87" i="92"/>
  <c r="P86" i="92"/>
  <c r="M86" i="92"/>
  <c r="J86" i="92"/>
  <c r="P85" i="92"/>
  <c r="M85" i="92"/>
  <c r="J85" i="92"/>
  <c r="P84" i="92"/>
  <c r="M84" i="92"/>
  <c r="J84" i="92"/>
  <c r="P83" i="92"/>
  <c r="M83" i="92"/>
  <c r="J83" i="92"/>
  <c r="P82" i="92"/>
  <c r="M82" i="92"/>
  <c r="J82" i="92"/>
  <c r="P81" i="92"/>
  <c r="M81" i="92"/>
  <c r="J81" i="92"/>
  <c r="P80" i="92"/>
  <c r="M80" i="92"/>
  <c r="M92" i="92" s="1"/>
  <c r="J80" i="92"/>
  <c r="O78" i="92"/>
  <c r="N78" i="92"/>
  <c r="L78" i="92"/>
  <c r="K78" i="92"/>
  <c r="I78" i="92"/>
  <c r="H78" i="92"/>
  <c r="P77" i="92"/>
  <c r="M77" i="92"/>
  <c r="J77" i="92"/>
  <c r="P76" i="92"/>
  <c r="M76" i="92"/>
  <c r="J76" i="92"/>
  <c r="P75" i="92"/>
  <c r="M75" i="92"/>
  <c r="J75" i="92"/>
  <c r="P74" i="92"/>
  <c r="M74" i="92"/>
  <c r="J74" i="92"/>
  <c r="P73" i="92"/>
  <c r="M73" i="92"/>
  <c r="J73" i="92"/>
  <c r="P72" i="92"/>
  <c r="M72" i="92"/>
  <c r="J72" i="92"/>
  <c r="P71" i="92"/>
  <c r="M71" i="92"/>
  <c r="J71" i="92"/>
  <c r="P70" i="92"/>
  <c r="M70" i="92"/>
  <c r="J70" i="92"/>
  <c r="P69" i="92"/>
  <c r="M69" i="92"/>
  <c r="J69" i="92"/>
  <c r="P68" i="92"/>
  <c r="M68" i="92"/>
  <c r="J68" i="92"/>
  <c r="P67" i="92"/>
  <c r="M67" i="92"/>
  <c r="J67" i="92"/>
  <c r="J66" i="92"/>
  <c r="P65" i="92"/>
  <c r="M65" i="92"/>
  <c r="J65" i="92"/>
  <c r="P64" i="92"/>
  <c r="M64" i="92"/>
  <c r="J64" i="92"/>
  <c r="P63" i="92"/>
  <c r="M63" i="92"/>
  <c r="J63" i="92"/>
  <c r="P62" i="92"/>
  <c r="M62" i="92"/>
  <c r="J62" i="92"/>
  <c r="P61" i="92"/>
  <c r="M61" i="92"/>
  <c r="J61" i="92"/>
  <c r="P60" i="92"/>
  <c r="M60" i="92"/>
  <c r="J60" i="92"/>
  <c r="P59" i="92"/>
  <c r="M59" i="92"/>
  <c r="J59" i="92"/>
  <c r="P58" i="92"/>
  <c r="M58" i="92"/>
  <c r="J58" i="92"/>
  <c r="P57" i="92"/>
  <c r="M57" i="92"/>
  <c r="J57" i="92"/>
  <c r="P56" i="92"/>
  <c r="M56" i="92"/>
  <c r="J56" i="92"/>
  <c r="P55" i="92"/>
  <c r="M55" i="92"/>
  <c r="J55" i="92"/>
  <c r="P54" i="92"/>
  <c r="M54" i="92"/>
  <c r="J54" i="92"/>
  <c r="P53" i="92"/>
  <c r="M53" i="92"/>
  <c r="J53" i="92"/>
  <c r="P52" i="92"/>
  <c r="M52" i="92"/>
  <c r="J52" i="92"/>
  <c r="P51" i="92"/>
  <c r="M51" i="92"/>
  <c r="J51" i="92"/>
  <c r="P50" i="92"/>
  <c r="M50" i="92"/>
  <c r="J50" i="92"/>
  <c r="P49" i="92"/>
  <c r="M49" i="92"/>
  <c r="J49" i="92"/>
  <c r="P48" i="92"/>
  <c r="M48" i="92"/>
  <c r="J48" i="92"/>
  <c r="P47" i="92"/>
  <c r="M47" i="92"/>
  <c r="J47" i="92"/>
  <c r="P46" i="92"/>
  <c r="M46" i="92"/>
  <c r="J46" i="92"/>
  <c r="P45" i="92"/>
  <c r="M45" i="92"/>
  <c r="J45" i="92"/>
  <c r="P44" i="92"/>
  <c r="M44" i="92"/>
  <c r="J44" i="92"/>
  <c r="P43" i="92"/>
  <c r="M43" i="92"/>
  <c r="J43" i="92"/>
  <c r="P42" i="92"/>
  <c r="M42" i="92"/>
  <c r="J42" i="92"/>
  <c r="P41" i="92"/>
  <c r="M41" i="92"/>
  <c r="J41" i="92"/>
  <c r="P40" i="92"/>
  <c r="M40" i="92"/>
  <c r="J40" i="92"/>
  <c r="P39" i="92"/>
  <c r="M39" i="92"/>
  <c r="J39" i="92"/>
  <c r="P38" i="92"/>
  <c r="M38" i="92"/>
  <c r="J38" i="92"/>
  <c r="P37" i="92"/>
  <c r="M37" i="92"/>
  <c r="J37" i="92"/>
  <c r="B35" i="92"/>
  <c r="C35" i="92" s="1"/>
  <c r="D35" i="92" s="1"/>
  <c r="E35" i="92" s="1"/>
  <c r="F35" i="92" s="1"/>
  <c r="G35" i="92" s="1"/>
  <c r="N34" i="92"/>
  <c r="K34" i="92"/>
  <c r="P25" i="92"/>
  <c r="H22" i="92"/>
  <c r="J92" i="92" l="1"/>
  <c r="P92" i="92"/>
  <c r="I141" i="92"/>
  <c r="L141" i="92"/>
  <c r="O141" i="92"/>
  <c r="M78" i="92"/>
  <c r="H141" i="92"/>
  <c r="K141" i="92"/>
  <c r="N141" i="92"/>
  <c r="M96" i="92"/>
  <c r="M100" i="92"/>
  <c r="M104" i="92"/>
  <c r="J111" i="92"/>
  <c r="P111" i="92"/>
  <c r="J129" i="92"/>
  <c r="P129" i="92"/>
  <c r="J137" i="92"/>
  <c r="P137" i="92"/>
  <c r="J78" i="92"/>
  <c r="P78" i="92"/>
  <c r="O140" i="92"/>
  <c r="P139" i="92"/>
  <c r="P140" i="92" s="1"/>
  <c r="M140" i="92"/>
  <c r="A155" i="91"/>
  <c r="N141" i="91"/>
  <c r="L141" i="91"/>
  <c r="K141" i="91"/>
  <c r="I141" i="91"/>
  <c r="H141" i="91"/>
  <c r="O140" i="91"/>
  <c r="O141" i="91" s="1"/>
  <c r="M140" i="91"/>
  <c r="M141" i="91" s="1"/>
  <c r="J140" i="91"/>
  <c r="J141" i="91" s="1"/>
  <c r="O138" i="91"/>
  <c r="N138" i="91"/>
  <c r="L138" i="91"/>
  <c r="K138" i="91"/>
  <c r="I138" i="91"/>
  <c r="H138" i="91"/>
  <c r="P137" i="91"/>
  <c r="M137" i="91"/>
  <c r="J137" i="91"/>
  <c r="P136" i="91"/>
  <c r="M136" i="91"/>
  <c r="J136" i="91"/>
  <c r="P135" i="91"/>
  <c r="M135" i="91"/>
  <c r="J135" i="91"/>
  <c r="P134" i="91"/>
  <c r="M134" i="91"/>
  <c r="J134" i="91"/>
  <c r="P133" i="91"/>
  <c r="M133" i="91"/>
  <c r="J133" i="91"/>
  <c r="P132" i="91"/>
  <c r="P138" i="91" s="1"/>
  <c r="M132" i="91"/>
  <c r="M138" i="91" s="1"/>
  <c r="J132" i="91"/>
  <c r="J138" i="91" s="1"/>
  <c r="O130" i="91"/>
  <c r="N130" i="91"/>
  <c r="L130" i="91"/>
  <c r="K130" i="91"/>
  <c r="I130" i="91"/>
  <c r="H130" i="91"/>
  <c r="P129" i="91"/>
  <c r="M129" i="91"/>
  <c r="J129" i="91"/>
  <c r="P128" i="91"/>
  <c r="M128" i="91"/>
  <c r="J128" i="91"/>
  <c r="P127" i="91"/>
  <c r="M127" i="91"/>
  <c r="J127" i="91"/>
  <c r="P126" i="91"/>
  <c r="M126" i="91"/>
  <c r="J126" i="91"/>
  <c r="P125" i="91"/>
  <c r="M125" i="91"/>
  <c r="J125" i="91"/>
  <c r="P124" i="91"/>
  <c r="P130" i="91" s="1"/>
  <c r="M124" i="91"/>
  <c r="M130" i="91" s="1"/>
  <c r="J124" i="91"/>
  <c r="J130" i="91" s="1"/>
  <c r="P122" i="91"/>
  <c r="O122" i="91"/>
  <c r="N122" i="91"/>
  <c r="M122" i="91"/>
  <c r="L122" i="91"/>
  <c r="K122" i="91"/>
  <c r="I122" i="91"/>
  <c r="H122" i="91"/>
  <c r="J121" i="91"/>
  <c r="J122" i="91" s="1"/>
  <c r="O120" i="91"/>
  <c r="N120" i="91"/>
  <c r="M120" i="91"/>
  <c r="L120" i="91"/>
  <c r="K120" i="91"/>
  <c r="I120" i="91"/>
  <c r="H120" i="91"/>
  <c r="P119" i="91"/>
  <c r="P120" i="91" s="1"/>
  <c r="M119" i="91"/>
  <c r="J119" i="91"/>
  <c r="J120" i="91" s="1"/>
  <c r="O117" i="91"/>
  <c r="N117" i="91"/>
  <c r="M117" i="91"/>
  <c r="L117" i="91"/>
  <c r="K117" i="91"/>
  <c r="I117" i="91"/>
  <c r="H117" i="91"/>
  <c r="P116" i="91"/>
  <c r="P117" i="91" s="1"/>
  <c r="M116" i="91"/>
  <c r="J116" i="91"/>
  <c r="J117" i="91" s="1"/>
  <c r="P114" i="91"/>
  <c r="O114" i="91"/>
  <c r="N114" i="91"/>
  <c r="M114" i="91"/>
  <c r="L114" i="91"/>
  <c r="K114" i="91"/>
  <c r="I114" i="91"/>
  <c r="H114" i="91"/>
  <c r="J113" i="91"/>
  <c r="J114" i="91" s="1"/>
  <c r="O112" i="91"/>
  <c r="N112" i="91"/>
  <c r="L112" i="91"/>
  <c r="K112" i="91"/>
  <c r="I112" i="91"/>
  <c r="H112" i="91"/>
  <c r="P111" i="91"/>
  <c r="M111" i="91"/>
  <c r="J111" i="91"/>
  <c r="P110" i="91"/>
  <c r="P112" i="91" s="1"/>
  <c r="M110" i="91"/>
  <c r="M112" i="91" s="1"/>
  <c r="J110" i="91"/>
  <c r="J112" i="91" s="1"/>
  <c r="P108" i="91"/>
  <c r="O108" i="91"/>
  <c r="N108" i="91"/>
  <c r="L108" i="91"/>
  <c r="K108" i="91"/>
  <c r="J108" i="91"/>
  <c r="I108" i="91"/>
  <c r="H108" i="91"/>
  <c r="P107" i="91"/>
  <c r="M107" i="91"/>
  <c r="M108" i="91" s="1"/>
  <c r="J107" i="91"/>
  <c r="O105" i="91"/>
  <c r="N105" i="91"/>
  <c r="L105" i="91"/>
  <c r="K105" i="91"/>
  <c r="I105" i="91"/>
  <c r="H105" i="91"/>
  <c r="P104" i="91"/>
  <c r="M104" i="91"/>
  <c r="J104" i="91"/>
  <c r="P103" i="91"/>
  <c r="P105" i="91" s="1"/>
  <c r="M103" i="91"/>
  <c r="M105" i="91" s="1"/>
  <c r="J103" i="91"/>
  <c r="J105" i="91" s="1"/>
  <c r="O101" i="91"/>
  <c r="N101" i="91"/>
  <c r="L101" i="91"/>
  <c r="K101" i="91"/>
  <c r="I101" i="91"/>
  <c r="H101" i="91"/>
  <c r="P100" i="91"/>
  <c r="M100" i="91"/>
  <c r="J100" i="91"/>
  <c r="P99" i="91"/>
  <c r="P101" i="91" s="1"/>
  <c r="M99" i="91"/>
  <c r="M101" i="91" s="1"/>
  <c r="J99" i="91"/>
  <c r="J101" i="91" s="1"/>
  <c r="O97" i="91"/>
  <c r="N97" i="91"/>
  <c r="L97" i="91"/>
  <c r="K97" i="91"/>
  <c r="I97" i="91"/>
  <c r="H97" i="91"/>
  <c r="P96" i="91"/>
  <c r="M96" i="91"/>
  <c r="J96" i="91"/>
  <c r="P95" i="91"/>
  <c r="P97" i="91" s="1"/>
  <c r="M95" i="91"/>
  <c r="M97" i="91" s="1"/>
  <c r="J95" i="91"/>
  <c r="J97" i="91" s="1"/>
  <c r="O93" i="91"/>
  <c r="N93" i="91"/>
  <c r="L93" i="91"/>
  <c r="K93" i="91"/>
  <c r="I93" i="91"/>
  <c r="H93" i="91"/>
  <c r="P92" i="91"/>
  <c r="M92" i="91"/>
  <c r="J92" i="91"/>
  <c r="P91" i="91"/>
  <c r="M91" i="91"/>
  <c r="J91" i="91"/>
  <c r="P90" i="91"/>
  <c r="M90" i="91"/>
  <c r="J90" i="91"/>
  <c r="P89" i="91"/>
  <c r="M89" i="91"/>
  <c r="J89" i="91"/>
  <c r="P88" i="91"/>
  <c r="M88" i="91"/>
  <c r="J88" i="91"/>
  <c r="P87" i="91"/>
  <c r="M87" i="91"/>
  <c r="J87" i="91"/>
  <c r="P86" i="91"/>
  <c r="M86" i="91"/>
  <c r="J86" i="91"/>
  <c r="P85" i="91"/>
  <c r="M85" i="91"/>
  <c r="J85" i="91"/>
  <c r="P84" i="91"/>
  <c r="M84" i="91"/>
  <c r="J84" i="91"/>
  <c r="P83" i="91"/>
  <c r="M83" i="91"/>
  <c r="J83" i="91"/>
  <c r="P82" i="91"/>
  <c r="M82" i="91"/>
  <c r="J82" i="91"/>
  <c r="P81" i="91"/>
  <c r="M81" i="91"/>
  <c r="M93" i="91" s="1"/>
  <c r="J81" i="91"/>
  <c r="P80" i="91"/>
  <c r="P93" i="91" s="1"/>
  <c r="M80" i="91"/>
  <c r="J80" i="91"/>
  <c r="J93" i="91" s="1"/>
  <c r="O78" i="91"/>
  <c r="O142" i="91" s="1"/>
  <c r="N78" i="91"/>
  <c r="N142" i="91" s="1"/>
  <c r="L78" i="91"/>
  <c r="L142" i="91" s="1"/>
  <c r="K78" i="91"/>
  <c r="K142" i="91" s="1"/>
  <c r="I78" i="91"/>
  <c r="I142" i="91" s="1"/>
  <c r="H78" i="91"/>
  <c r="H142" i="91" s="1"/>
  <c r="P77" i="91"/>
  <c r="M77" i="91"/>
  <c r="J77" i="91"/>
  <c r="P76" i="91"/>
  <c r="M76" i="91"/>
  <c r="J76" i="91"/>
  <c r="P75" i="91"/>
  <c r="M75" i="91"/>
  <c r="J75" i="91"/>
  <c r="P74" i="91"/>
  <c r="M74" i="91"/>
  <c r="J74" i="91"/>
  <c r="P73" i="91"/>
  <c r="M73" i="91"/>
  <c r="J73" i="91"/>
  <c r="P72" i="91"/>
  <c r="M72" i="91"/>
  <c r="J72" i="91"/>
  <c r="P71" i="91"/>
  <c r="M71" i="91"/>
  <c r="J71" i="91"/>
  <c r="P70" i="91"/>
  <c r="M70" i="91"/>
  <c r="J70" i="91"/>
  <c r="P69" i="91"/>
  <c r="M69" i="91"/>
  <c r="J69" i="91"/>
  <c r="P68" i="91"/>
  <c r="M68" i="91"/>
  <c r="J68" i="91"/>
  <c r="P67" i="91"/>
  <c r="M67" i="91"/>
  <c r="J67" i="91"/>
  <c r="J66" i="91"/>
  <c r="P65" i="91"/>
  <c r="M65" i="91"/>
  <c r="J65" i="91"/>
  <c r="P64" i="91"/>
  <c r="M64" i="91"/>
  <c r="J64" i="91"/>
  <c r="P63" i="91"/>
  <c r="M63" i="91"/>
  <c r="J63" i="91"/>
  <c r="P62" i="91"/>
  <c r="M62" i="91"/>
  <c r="J62" i="91"/>
  <c r="P61" i="91"/>
  <c r="M61" i="91"/>
  <c r="J61" i="91"/>
  <c r="P60" i="91"/>
  <c r="M60" i="91"/>
  <c r="J60" i="91"/>
  <c r="P59" i="91"/>
  <c r="M59" i="91"/>
  <c r="J59" i="91"/>
  <c r="P58" i="91"/>
  <c r="M58" i="91"/>
  <c r="J58" i="91"/>
  <c r="P57" i="91"/>
  <c r="M57" i="91"/>
  <c r="J57" i="91"/>
  <c r="P56" i="91"/>
  <c r="M56" i="91"/>
  <c r="J56" i="91"/>
  <c r="P55" i="91"/>
  <c r="M55" i="91"/>
  <c r="J55" i="91"/>
  <c r="P54" i="91"/>
  <c r="M54" i="91"/>
  <c r="J54" i="91"/>
  <c r="P53" i="91"/>
  <c r="M53" i="91"/>
  <c r="J53" i="91"/>
  <c r="P52" i="91"/>
  <c r="M52" i="91"/>
  <c r="J52" i="91"/>
  <c r="P51" i="91"/>
  <c r="M51" i="91"/>
  <c r="J51" i="91"/>
  <c r="P50" i="91"/>
  <c r="M50" i="91"/>
  <c r="J50" i="91"/>
  <c r="P49" i="91"/>
  <c r="M49" i="91"/>
  <c r="J49" i="91"/>
  <c r="P48" i="91"/>
  <c r="M48" i="91"/>
  <c r="J48" i="91"/>
  <c r="P47" i="91"/>
  <c r="M47" i="91"/>
  <c r="J47" i="91"/>
  <c r="P46" i="91"/>
  <c r="M46" i="91"/>
  <c r="J46" i="91"/>
  <c r="P45" i="91"/>
  <c r="M45" i="91"/>
  <c r="J45" i="91"/>
  <c r="P44" i="91"/>
  <c r="M44" i="91"/>
  <c r="J44" i="91"/>
  <c r="P43" i="91"/>
  <c r="M43" i="91"/>
  <c r="J43" i="91"/>
  <c r="P42" i="91"/>
  <c r="M42" i="91"/>
  <c r="J42" i="91"/>
  <c r="P41" i="91"/>
  <c r="M41" i="91"/>
  <c r="J41" i="91"/>
  <c r="P40" i="91"/>
  <c r="M40" i="91"/>
  <c r="J40" i="91"/>
  <c r="P39" i="91"/>
  <c r="M39" i="91"/>
  <c r="J39" i="91"/>
  <c r="P38" i="91"/>
  <c r="M38" i="91"/>
  <c r="J38" i="91"/>
  <c r="P37" i="91"/>
  <c r="P78" i="91" s="1"/>
  <c r="M37" i="91"/>
  <c r="M78" i="91" s="1"/>
  <c r="M142" i="91" s="1"/>
  <c r="J37" i="91"/>
  <c r="B35" i="91"/>
  <c r="C35" i="91" s="1"/>
  <c r="D35" i="91" s="1"/>
  <c r="E35" i="91" s="1"/>
  <c r="F35" i="91" s="1"/>
  <c r="G35" i="91" s="1"/>
  <c r="N34" i="91"/>
  <c r="K34" i="91"/>
  <c r="P25" i="91"/>
  <c r="H22" i="91"/>
  <c r="M141" i="92" l="1"/>
  <c r="J141" i="92"/>
  <c r="P141" i="92"/>
  <c r="J78" i="91"/>
  <c r="J142" i="91" s="1"/>
  <c r="P142" i="91"/>
  <c r="P140" i="91"/>
  <c r="P141" i="91" s="1"/>
  <c r="A155" i="90"/>
  <c r="N141" i="90"/>
  <c r="L141" i="90"/>
  <c r="K141" i="90"/>
  <c r="I141" i="90"/>
  <c r="H141" i="90"/>
  <c r="O140" i="90"/>
  <c r="O141" i="90" s="1"/>
  <c r="M140" i="90"/>
  <c r="M141" i="90" s="1"/>
  <c r="J140" i="90"/>
  <c r="J141" i="90" s="1"/>
  <c r="O138" i="90"/>
  <c r="N138" i="90"/>
  <c r="L138" i="90"/>
  <c r="K138" i="90"/>
  <c r="I138" i="90"/>
  <c r="H138" i="90"/>
  <c r="P137" i="90"/>
  <c r="M137" i="90"/>
  <c r="J137" i="90"/>
  <c r="P136" i="90"/>
  <c r="M136" i="90"/>
  <c r="J136" i="90"/>
  <c r="P135" i="90"/>
  <c r="M135" i="90"/>
  <c r="J135" i="90"/>
  <c r="P134" i="90"/>
  <c r="M134" i="90"/>
  <c r="J134" i="90"/>
  <c r="P133" i="90"/>
  <c r="M133" i="90"/>
  <c r="J133" i="90"/>
  <c r="P132" i="90"/>
  <c r="P138" i="90" s="1"/>
  <c r="M132" i="90"/>
  <c r="M138" i="90" s="1"/>
  <c r="J132" i="90"/>
  <c r="J138" i="90" s="1"/>
  <c r="O130" i="90"/>
  <c r="N130" i="90"/>
  <c r="L130" i="90"/>
  <c r="K130" i="90"/>
  <c r="I130" i="90"/>
  <c r="H130" i="90"/>
  <c r="P129" i="90"/>
  <c r="M129" i="90"/>
  <c r="J129" i="90"/>
  <c r="P128" i="90"/>
  <c r="M128" i="90"/>
  <c r="J128" i="90"/>
  <c r="P127" i="90"/>
  <c r="M127" i="90"/>
  <c r="J127" i="90"/>
  <c r="P126" i="90"/>
  <c r="M126" i="90"/>
  <c r="J126" i="90"/>
  <c r="P125" i="90"/>
  <c r="M125" i="90"/>
  <c r="J125" i="90"/>
  <c r="P124" i="90"/>
  <c r="P130" i="90" s="1"/>
  <c r="M124" i="90"/>
  <c r="M130" i="90" s="1"/>
  <c r="J124" i="90"/>
  <c r="J130" i="90" s="1"/>
  <c r="P122" i="90"/>
  <c r="O122" i="90"/>
  <c r="N122" i="90"/>
  <c r="M122" i="90"/>
  <c r="L122" i="90"/>
  <c r="K122" i="90"/>
  <c r="I122" i="90"/>
  <c r="H122" i="90"/>
  <c r="J121" i="90"/>
  <c r="J122" i="90" s="1"/>
  <c r="O120" i="90"/>
  <c r="N120" i="90"/>
  <c r="M120" i="90"/>
  <c r="L120" i="90"/>
  <c r="K120" i="90"/>
  <c r="I120" i="90"/>
  <c r="H120" i="90"/>
  <c r="P119" i="90"/>
  <c r="P120" i="90" s="1"/>
  <c r="M119" i="90"/>
  <c r="J119" i="90"/>
  <c r="J120" i="90" s="1"/>
  <c r="O117" i="90"/>
  <c r="N117" i="90"/>
  <c r="M117" i="90"/>
  <c r="L117" i="90"/>
  <c r="K117" i="90"/>
  <c r="I117" i="90"/>
  <c r="H117" i="90"/>
  <c r="P116" i="90"/>
  <c r="P117" i="90" s="1"/>
  <c r="M116" i="90"/>
  <c r="J116" i="90"/>
  <c r="J117" i="90" s="1"/>
  <c r="P114" i="90"/>
  <c r="O114" i="90"/>
  <c r="N114" i="90"/>
  <c r="M114" i="90"/>
  <c r="L114" i="90"/>
  <c r="K114" i="90"/>
  <c r="I114" i="90"/>
  <c r="H114" i="90"/>
  <c r="J113" i="90"/>
  <c r="J114" i="90" s="1"/>
  <c r="O112" i="90"/>
  <c r="N112" i="90"/>
  <c r="L112" i="90"/>
  <c r="K112" i="90"/>
  <c r="I112" i="90"/>
  <c r="H112" i="90"/>
  <c r="P111" i="90"/>
  <c r="M111" i="90"/>
  <c r="J111" i="90"/>
  <c r="P110" i="90"/>
  <c r="P112" i="90" s="1"/>
  <c r="M110" i="90"/>
  <c r="M112" i="90" s="1"/>
  <c r="J110" i="90"/>
  <c r="J112" i="90" s="1"/>
  <c r="P108" i="90"/>
  <c r="O108" i="90"/>
  <c r="N108" i="90"/>
  <c r="L108" i="90"/>
  <c r="K108" i="90"/>
  <c r="J108" i="90"/>
  <c r="I108" i="90"/>
  <c r="H108" i="90"/>
  <c r="P107" i="90"/>
  <c r="M107" i="90"/>
  <c r="M108" i="90" s="1"/>
  <c r="J107" i="90"/>
  <c r="O105" i="90"/>
  <c r="N105" i="90"/>
  <c r="L105" i="90"/>
  <c r="K105" i="90"/>
  <c r="I105" i="90"/>
  <c r="H105" i="90"/>
  <c r="P104" i="90"/>
  <c r="M104" i="90"/>
  <c r="J104" i="90"/>
  <c r="P103" i="90"/>
  <c r="P105" i="90" s="1"/>
  <c r="M103" i="90"/>
  <c r="M105" i="90" s="1"/>
  <c r="J103" i="90"/>
  <c r="J105" i="90" s="1"/>
  <c r="O101" i="90"/>
  <c r="N101" i="90"/>
  <c r="L101" i="90"/>
  <c r="K101" i="90"/>
  <c r="I101" i="90"/>
  <c r="H101" i="90"/>
  <c r="P100" i="90"/>
  <c r="M100" i="90"/>
  <c r="J100" i="90"/>
  <c r="P99" i="90"/>
  <c r="P101" i="90" s="1"/>
  <c r="M99" i="90"/>
  <c r="M101" i="90" s="1"/>
  <c r="J99" i="90"/>
  <c r="J101" i="90" s="1"/>
  <c r="O97" i="90"/>
  <c r="N97" i="90"/>
  <c r="L97" i="90"/>
  <c r="K97" i="90"/>
  <c r="I97" i="90"/>
  <c r="H97" i="90"/>
  <c r="P96" i="90"/>
  <c r="M96" i="90"/>
  <c r="J96" i="90"/>
  <c r="P95" i="90"/>
  <c r="P97" i="90" s="1"/>
  <c r="M95" i="90"/>
  <c r="M97" i="90" s="1"/>
  <c r="J95" i="90"/>
  <c r="J97" i="90" s="1"/>
  <c r="O93" i="90"/>
  <c r="N93" i="90"/>
  <c r="L93" i="90"/>
  <c r="K93" i="90"/>
  <c r="I93" i="90"/>
  <c r="H93" i="90"/>
  <c r="P92" i="90"/>
  <c r="M92" i="90"/>
  <c r="J92" i="90"/>
  <c r="P91" i="90"/>
  <c r="M91" i="90"/>
  <c r="J91" i="90"/>
  <c r="P90" i="90"/>
  <c r="M90" i="90"/>
  <c r="J90" i="90"/>
  <c r="P89" i="90"/>
  <c r="M89" i="90"/>
  <c r="J89" i="90"/>
  <c r="P88" i="90"/>
  <c r="M88" i="90"/>
  <c r="J88" i="90"/>
  <c r="P87" i="90"/>
  <c r="M87" i="90"/>
  <c r="J87" i="90"/>
  <c r="P86" i="90"/>
  <c r="M86" i="90"/>
  <c r="J86" i="90"/>
  <c r="P85" i="90"/>
  <c r="M85" i="90"/>
  <c r="J85" i="90"/>
  <c r="P84" i="90"/>
  <c r="M84" i="90"/>
  <c r="J84" i="90"/>
  <c r="P83" i="90"/>
  <c r="M83" i="90"/>
  <c r="J83" i="90"/>
  <c r="P82" i="90"/>
  <c r="M82" i="90"/>
  <c r="J82" i="90"/>
  <c r="P81" i="90"/>
  <c r="M81" i="90"/>
  <c r="M93" i="90" s="1"/>
  <c r="J81" i="90"/>
  <c r="P80" i="90"/>
  <c r="P93" i="90" s="1"/>
  <c r="M80" i="90"/>
  <c r="J80" i="90"/>
  <c r="J93" i="90" s="1"/>
  <c r="O78" i="90"/>
  <c r="O142" i="90" s="1"/>
  <c r="N78" i="90"/>
  <c r="N142" i="90" s="1"/>
  <c r="L78" i="90"/>
  <c r="L142" i="90" s="1"/>
  <c r="K78" i="90"/>
  <c r="K142" i="90" s="1"/>
  <c r="I78" i="90"/>
  <c r="I142" i="90" s="1"/>
  <c r="H78" i="90"/>
  <c r="H142" i="90" s="1"/>
  <c r="P77" i="90"/>
  <c r="M77" i="90"/>
  <c r="J77" i="90"/>
  <c r="P76" i="90"/>
  <c r="M76" i="90"/>
  <c r="J76" i="90"/>
  <c r="P75" i="90"/>
  <c r="M75" i="90"/>
  <c r="J75" i="90"/>
  <c r="P74" i="90"/>
  <c r="M74" i="90"/>
  <c r="J74" i="90"/>
  <c r="P73" i="90"/>
  <c r="M73" i="90"/>
  <c r="J73" i="90"/>
  <c r="P72" i="90"/>
  <c r="M72" i="90"/>
  <c r="J72" i="90"/>
  <c r="P71" i="90"/>
  <c r="M71" i="90"/>
  <c r="J71" i="90"/>
  <c r="P70" i="90"/>
  <c r="M70" i="90"/>
  <c r="J70" i="90"/>
  <c r="P69" i="90"/>
  <c r="M69" i="90"/>
  <c r="J69" i="90"/>
  <c r="P68" i="90"/>
  <c r="M68" i="90"/>
  <c r="J68" i="90"/>
  <c r="P67" i="90"/>
  <c r="M67" i="90"/>
  <c r="J67" i="90"/>
  <c r="J66" i="90"/>
  <c r="P65" i="90"/>
  <c r="M65" i="90"/>
  <c r="J65" i="90"/>
  <c r="P64" i="90"/>
  <c r="M64" i="90"/>
  <c r="J64" i="90"/>
  <c r="P63" i="90"/>
  <c r="M63" i="90"/>
  <c r="J63" i="90"/>
  <c r="P62" i="90"/>
  <c r="M62" i="90"/>
  <c r="J62" i="90"/>
  <c r="P61" i="90"/>
  <c r="M61" i="90"/>
  <c r="J61" i="90"/>
  <c r="P60" i="90"/>
  <c r="M60" i="90"/>
  <c r="J60" i="90"/>
  <c r="P59" i="90"/>
  <c r="M59" i="90"/>
  <c r="J59" i="90"/>
  <c r="P58" i="90"/>
  <c r="M58" i="90"/>
  <c r="J58" i="90"/>
  <c r="P57" i="90"/>
  <c r="M57" i="90"/>
  <c r="J57" i="90"/>
  <c r="P56" i="90"/>
  <c r="M56" i="90"/>
  <c r="J56" i="90"/>
  <c r="P55" i="90"/>
  <c r="M55" i="90"/>
  <c r="J55" i="90"/>
  <c r="P54" i="90"/>
  <c r="M54" i="90"/>
  <c r="J54" i="90"/>
  <c r="P53" i="90"/>
  <c r="M53" i="90"/>
  <c r="J53" i="90"/>
  <c r="P52" i="90"/>
  <c r="M52" i="90"/>
  <c r="J52" i="90"/>
  <c r="P51" i="90"/>
  <c r="M51" i="90"/>
  <c r="J51" i="90"/>
  <c r="P50" i="90"/>
  <c r="M50" i="90"/>
  <c r="J50" i="90"/>
  <c r="P49" i="90"/>
  <c r="M49" i="90"/>
  <c r="J49" i="90"/>
  <c r="P48" i="90"/>
  <c r="M48" i="90"/>
  <c r="J48" i="90"/>
  <c r="P47" i="90"/>
  <c r="M47" i="90"/>
  <c r="J47" i="90"/>
  <c r="P46" i="90"/>
  <c r="M46" i="90"/>
  <c r="J46" i="90"/>
  <c r="P45" i="90"/>
  <c r="M45" i="90"/>
  <c r="J45" i="90"/>
  <c r="P44" i="90"/>
  <c r="M44" i="90"/>
  <c r="J44" i="90"/>
  <c r="P43" i="90"/>
  <c r="M43" i="90"/>
  <c r="J43" i="90"/>
  <c r="P42" i="90"/>
  <c r="M42" i="90"/>
  <c r="J42" i="90"/>
  <c r="P41" i="90"/>
  <c r="M41" i="90"/>
  <c r="J41" i="90"/>
  <c r="P40" i="90"/>
  <c r="M40" i="90"/>
  <c r="J40" i="90"/>
  <c r="P39" i="90"/>
  <c r="M39" i="90"/>
  <c r="J39" i="90"/>
  <c r="P38" i="90"/>
  <c r="M38" i="90"/>
  <c r="M78" i="90" s="1"/>
  <c r="J38" i="90"/>
  <c r="P37" i="90"/>
  <c r="P78" i="90" s="1"/>
  <c r="M37" i="90"/>
  <c r="J37" i="90"/>
  <c r="B35" i="90"/>
  <c r="C35" i="90" s="1"/>
  <c r="D35" i="90" s="1"/>
  <c r="E35" i="90" s="1"/>
  <c r="F35" i="90" s="1"/>
  <c r="G35" i="90" s="1"/>
  <c r="N34" i="90"/>
  <c r="K34" i="90"/>
  <c r="P25" i="90"/>
  <c r="H22" i="90"/>
  <c r="J78" i="90" l="1"/>
  <c r="J142" i="90" s="1"/>
  <c r="P142" i="90"/>
  <c r="M142" i="90"/>
  <c r="P140" i="90"/>
  <c r="P141" i="90" s="1"/>
  <c r="A155" i="89"/>
  <c r="N141" i="89"/>
  <c r="L141" i="89"/>
  <c r="K141" i="89"/>
  <c r="I141" i="89"/>
  <c r="H141" i="89"/>
  <c r="O140" i="89"/>
  <c r="O141" i="89" s="1"/>
  <c r="M140" i="89"/>
  <c r="M141" i="89" s="1"/>
  <c r="J140" i="89"/>
  <c r="J141" i="89" s="1"/>
  <c r="O138" i="89"/>
  <c r="N138" i="89"/>
  <c r="L138" i="89"/>
  <c r="K138" i="89"/>
  <c r="I138" i="89"/>
  <c r="H138" i="89"/>
  <c r="P137" i="89"/>
  <c r="M137" i="89"/>
  <c r="J137" i="89"/>
  <c r="P136" i="89"/>
  <c r="M136" i="89"/>
  <c r="J136" i="89"/>
  <c r="P135" i="89"/>
  <c r="M135" i="89"/>
  <c r="J135" i="89"/>
  <c r="P134" i="89"/>
  <c r="M134" i="89"/>
  <c r="J134" i="89"/>
  <c r="P133" i="89"/>
  <c r="M133" i="89"/>
  <c r="J133" i="89"/>
  <c r="P132" i="89"/>
  <c r="P138" i="89" s="1"/>
  <c r="M132" i="89"/>
  <c r="M138" i="89" s="1"/>
  <c r="J132" i="89"/>
  <c r="J138" i="89" s="1"/>
  <c r="O130" i="89"/>
  <c r="N130" i="89"/>
  <c r="L130" i="89"/>
  <c r="K130" i="89"/>
  <c r="I130" i="89"/>
  <c r="H130" i="89"/>
  <c r="P129" i="89"/>
  <c r="M129" i="89"/>
  <c r="J129" i="89"/>
  <c r="P128" i="89"/>
  <c r="M128" i="89"/>
  <c r="J128" i="89"/>
  <c r="P127" i="89"/>
  <c r="M127" i="89"/>
  <c r="J127" i="89"/>
  <c r="P126" i="89"/>
  <c r="M126" i="89"/>
  <c r="J126" i="89"/>
  <c r="P125" i="89"/>
  <c r="M125" i="89"/>
  <c r="J125" i="89"/>
  <c r="P124" i="89"/>
  <c r="P130" i="89" s="1"/>
  <c r="M124" i="89"/>
  <c r="M130" i="89" s="1"/>
  <c r="J124" i="89"/>
  <c r="J130" i="89" s="1"/>
  <c r="P122" i="89"/>
  <c r="O122" i="89"/>
  <c r="N122" i="89"/>
  <c r="M122" i="89"/>
  <c r="L122" i="89"/>
  <c r="K122" i="89"/>
  <c r="I122" i="89"/>
  <c r="H122" i="89"/>
  <c r="J121" i="89"/>
  <c r="J122" i="89" s="1"/>
  <c r="O120" i="89"/>
  <c r="N120" i="89"/>
  <c r="M120" i="89"/>
  <c r="L120" i="89"/>
  <c r="K120" i="89"/>
  <c r="I120" i="89"/>
  <c r="H120" i="89"/>
  <c r="P119" i="89"/>
  <c r="P120" i="89" s="1"/>
  <c r="M119" i="89"/>
  <c r="J119" i="89"/>
  <c r="J120" i="89" s="1"/>
  <c r="O117" i="89"/>
  <c r="N117" i="89"/>
  <c r="M117" i="89"/>
  <c r="L117" i="89"/>
  <c r="K117" i="89"/>
  <c r="I117" i="89"/>
  <c r="H117" i="89"/>
  <c r="P116" i="89"/>
  <c r="P117" i="89" s="1"/>
  <c r="M116" i="89"/>
  <c r="J116" i="89"/>
  <c r="J117" i="89" s="1"/>
  <c r="P114" i="89"/>
  <c r="O114" i="89"/>
  <c r="N114" i="89"/>
  <c r="M114" i="89"/>
  <c r="L114" i="89"/>
  <c r="K114" i="89"/>
  <c r="I114" i="89"/>
  <c r="H114" i="89"/>
  <c r="J113" i="89"/>
  <c r="J114" i="89" s="1"/>
  <c r="O112" i="89"/>
  <c r="N112" i="89"/>
  <c r="L112" i="89"/>
  <c r="K112" i="89"/>
  <c r="I112" i="89"/>
  <c r="H112" i="89"/>
  <c r="P111" i="89"/>
  <c r="M111" i="89"/>
  <c r="J111" i="89"/>
  <c r="P110" i="89"/>
  <c r="P112" i="89" s="1"/>
  <c r="M110" i="89"/>
  <c r="M112" i="89" s="1"/>
  <c r="J110" i="89"/>
  <c r="J112" i="89" s="1"/>
  <c r="P108" i="89"/>
  <c r="O108" i="89"/>
  <c r="N108" i="89"/>
  <c r="L108" i="89"/>
  <c r="K108" i="89"/>
  <c r="I108" i="89"/>
  <c r="H108" i="89"/>
  <c r="P107" i="89"/>
  <c r="M107" i="89"/>
  <c r="M108" i="89" s="1"/>
  <c r="J107" i="89"/>
  <c r="J108" i="89" s="1"/>
  <c r="O105" i="89"/>
  <c r="N105" i="89"/>
  <c r="L105" i="89"/>
  <c r="K105" i="89"/>
  <c r="I105" i="89"/>
  <c r="H105" i="89"/>
  <c r="P104" i="89"/>
  <c r="M104" i="89"/>
  <c r="J104" i="89"/>
  <c r="P103" i="89"/>
  <c r="P105" i="89" s="1"/>
  <c r="M103" i="89"/>
  <c r="M105" i="89" s="1"/>
  <c r="J103" i="89"/>
  <c r="J105" i="89" s="1"/>
  <c r="O101" i="89"/>
  <c r="N101" i="89"/>
  <c r="L101" i="89"/>
  <c r="K101" i="89"/>
  <c r="I101" i="89"/>
  <c r="H101" i="89"/>
  <c r="P100" i="89"/>
  <c r="M100" i="89"/>
  <c r="J100" i="89"/>
  <c r="P99" i="89"/>
  <c r="P101" i="89" s="1"/>
  <c r="M99" i="89"/>
  <c r="M101" i="89" s="1"/>
  <c r="J99" i="89"/>
  <c r="J101" i="89" s="1"/>
  <c r="O97" i="89"/>
  <c r="N97" i="89"/>
  <c r="L97" i="89"/>
  <c r="K97" i="89"/>
  <c r="I97" i="89"/>
  <c r="H97" i="89"/>
  <c r="P96" i="89"/>
  <c r="M96" i="89"/>
  <c r="J96" i="89"/>
  <c r="P95" i="89"/>
  <c r="P97" i="89" s="1"/>
  <c r="M95" i="89"/>
  <c r="M97" i="89" s="1"/>
  <c r="J95" i="89"/>
  <c r="J97" i="89" s="1"/>
  <c r="O93" i="89"/>
  <c r="N93" i="89"/>
  <c r="L93" i="89"/>
  <c r="K93" i="89"/>
  <c r="I93" i="89"/>
  <c r="H93" i="89"/>
  <c r="P92" i="89"/>
  <c r="M92" i="89"/>
  <c r="J92" i="89"/>
  <c r="P91" i="89"/>
  <c r="M91" i="89"/>
  <c r="J91" i="89"/>
  <c r="P90" i="89"/>
  <c r="M90" i="89"/>
  <c r="J90" i="89"/>
  <c r="P89" i="89"/>
  <c r="M89" i="89"/>
  <c r="J89" i="89"/>
  <c r="P88" i="89"/>
  <c r="M88" i="89"/>
  <c r="J88" i="89"/>
  <c r="P87" i="89"/>
  <c r="M87" i="89"/>
  <c r="J87" i="89"/>
  <c r="P86" i="89"/>
  <c r="M86" i="89"/>
  <c r="J86" i="89"/>
  <c r="P85" i="89"/>
  <c r="M85" i="89"/>
  <c r="J85" i="89"/>
  <c r="P84" i="89"/>
  <c r="M84" i="89"/>
  <c r="J84" i="89"/>
  <c r="P83" i="89"/>
  <c r="M83" i="89"/>
  <c r="J83" i="89"/>
  <c r="P82" i="89"/>
  <c r="M82" i="89"/>
  <c r="J82" i="89"/>
  <c r="P81" i="89"/>
  <c r="M81" i="89"/>
  <c r="M93" i="89" s="1"/>
  <c r="J81" i="89"/>
  <c r="P80" i="89"/>
  <c r="P93" i="89" s="1"/>
  <c r="M80" i="89"/>
  <c r="J80" i="89"/>
  <c r="J93" i="89" s="1"/>
  <c r="O78" i="89"/>
  <c r="O142" i="89" s="1"/>
  <c r="N78" i="89"/>
  <c r="N142" i="89" s="1"/>
  <c r="L78" i="89"/>
  <c r="L142" i="89" s="1"/>
  <c r="K78" i="89"/>
  <c r="K142" i="89" s="1"/>
  <c r="I78" i="89"/>
  <c r="I142" i="89" s="1"/>
  <c r="H78" i="89"/>
  <c r="H142" i="89" s="1"/>
  <c r="P77" i="89"/>
  <c r="M77" i="89"/>
  <c r="J77" i="89"/>
  <c r="P76" i="89"/>
  <c r="M76" i="89"/>
  <c r="J76" i="89"/>
  <c r="P75" i="89"/>
  <c r="M75" i="89"/>
  <c r="J75" i="89"/>
  <c r="P74" i="89"/>
  <c r="M74" i="89"/>
  <c r="J74" i="89"/>
  <c r="P73" i="89"/>
  <c r="M73" i="89"/>
  <c r="J73" i="89"/>
  <c r="P72" i="89"/>
  <c r="M72" i="89"/>
  <c r="J72" i="89"/>
  <c r="P71" i="89"/>
  <c r="M71" i="89"/>
  <c r="J71" i="89"/>
  <c r="P70" i="89"/>
  <c r="M70" i="89"/>
  <c r="J70" i="89"/>
  <c r="P69" i="89"/>
  <c r="M69" i="89"/>
  <c r="J69" i="89"/>
  <c r="P68" i="89"/>
  <c r="M68" i="89"/>
  <c r="J68" i="89"/>
  <c r="P67" i="89"/>
  <c r="M67" i="89"/>
  <c r="J67" i="89"/>
  <c r="J66" i="89"/>
  <c r="P65" i="89"/>
  <c r="M65" i="89"/>
  <c r="J65" i="89"/>
  <c r="P64" i="89"/>
  <c r="M64" i="89"/>
  <c r="J64" i="89"/>
  <c r="P63" i="89"/>
  <c r="M63" i="89"/>
  <c r="J63" i="89"/>
  <c r="P62" i="89"/>
  <c r="M62" i="89"/>
  <c r="J62" i="89"/>
  <c r="P61" i="89"/>
  <c r="M61" i="89"/>
  <c r="J61" i="89"/>
  <c r="P60" i="89"/>
  <c r="M60" i="89"/>
  <c r="J60" i="89"/>
  <c r="P59" i="89"/>
  <c r="M59" i="89"/>
  <c r="J59" i="89"/>
  <c r="P58" i="89"/>
  <c r="M58" i="89"/>
  <c r="J58" i="89"/>
  <c r="P57" i="89"/>
  <c r="M57" i="89"/>
  <c r="J57" i="89"/>
  <c r="P56" i="89"/>
  <c r="M56" i="89"/>
  <c r="J56" i="89"/>
  <c r="P55" i="89"/>
  <c r="M55" i="89"/>
  <c r="J55" i="89"/>
  <c r="P54" i="89"/>
  <c r="M54" i="89"/>
  <c r="J54" i="89"/>
  <c r="P53" i="89"/>
  <c r="M53" i="89"/>
  <c r="J53" i="89"/>
  <c r="P52" i="89"/>
  <c r="M52" i="89"/>
  <c r="J52" i="89"/>
  <c r="P51" i="89"/>
  <c r="M51" i="89"/>
  <c r="J51" i="89"/>
  <c r="P50" i="89"/>
  <c r="M50" i="89"/>
  <c r="J50" i="89"/>
  <c r="P49" i="89"/>
  <c r="M49" i="89"/>
  <c r="J49" i="89"/>
  <c r="P48" i="89"/>
  <c r="M48" i="89"/>
  <c r="J48" i="89"/>
  <c r="P47" i="89"/>
  <c r="M47" i="89"/>
  <c r="J47" i="89"/>
  <c r="P46" i="89"/>
  <c r="M46" i="89"/>
  <c r="J46" i="89"/>
  <c r="P45" i="89"/>
  <c r="M45" i="89"/>
  <c r="J45" i="89"/>
  <c r="P44" i="89"/>
  <c r="M44" i="89"/>
  <c r="J44" i="89"/>
  <c r="P43" i="89"/>
  <c r="M43" i="89"/>
  <c r="J43" i="89"/>
  <c r="P42" i="89"/>
  <c r="M42" i="89"/>
  <c r="J42" i="89"/>
  <c r="P41" i="89"/>
  <c r="M41" i="89"/>
  <c r="J41" i="89"/>
  <c r="P40" i="89"/>
  <c r="M40" i="89"/>
  <c r="J40" i="89"/>
  <c r="P39" i="89"/>
  <c r="M39" i="89"/>
  <c r="J39" i="89"/>
  <c r="P38" i="89"/>
  <c r="M38" i="89"/>
  <c r="M78" i="89" s="1"/>
  <c r="J38" i="89"/>
  <c r="P37" i="89"/>
  <c r="P78" i="89" s="1"/>
  <c r="M37" i="89"/>
  <c r="J37" i="89"/>
  <c r="J78" i="89" s="1"/>
  <c r="B35" i="89"/>
  <c r="C35" i="89" s="1"/>
  <c r="D35" i="89" s="1"/>
  <c r="E35" i="89" s="1"/>
  <c r="F35" i="89" s="1"/>
  <c r="G35" i="89" s="1"/>
  <c r="N34" i="89"/>
  <c r="K34" i="89"/>
  <c r="P25" i="89"/>
  <c r="H22" i="89"/>
  <c r="J142" i="89" l="1"/>
  <c r="P142" i="89"/>
  <c r="M142" i="89"/>
  <c r="P140" i="89"/>
  <c r="P141" i="89" s="1"/>
  <c r="A155" i="88"/>
  <c r="N141" i="88"/>
  <c r="L141" i="88"/>
  <c r="K141" i="88"/>
  <c r="I141" i="88"/>
  <c r="H141" i="88"/>
  <c r="M140" i="88"/>
  <c r="O140" i="88" s="1"/>
  <c r="J140" i="88"/>
  <c r="J141" i="88" s="1"/>
  <c r="O138" i="88"/>
  <c r="N138" i="88"/>
  <c r="L138" i="88"/>
  <c r="K138" i="88"/>
  <c r="I138" i="88"/>
  <c r="H138" i="88"/>
  <c r="P137" i="88"/>
  <c r="M137" i="88"/>
  <c r="J137" i="88"/>
  <c r="P136" i="88"/>
  <c r="M136" i="88"/>
  <c r="J136" i="88"/>
  <c r="P135" i="88"/>
  <c r="M135" i="88"/>
  <c r="J135" i="88"/>
  <c r="P134" i="88"/>
  <c r="M134" i="88"/>
  <c r="J134" i="88"/>
  <c r="P133" i="88"/>
  <c r="M133" i="88"/>
  <c r="J133" i="88"/>
  <c r="P132" i="88"/>
  <c r="P138" i="88" s="1"/>
  <c r="M132" i="88"/>
  <c r="M138" i="88" s="1"/>
  <c r="J132" i="88"/>
  <c r="J138" i="88" s="1"/>
  <c r="O130" i="88"/>
  <c r="N130" i="88"/>
  <c r="L130" i="88"/>
  <c r="K130" i="88"/>
  <c r="I130" i="88"/>
  <c r="H130" i="88"/>
  <c r="P129" i="88"/>
  <c r="M129" i="88"/>
  <c r="J129" i="88"/>
  <c r="P128" i="88"/>
  <c r="M128" i="88"/>
  <c r="J128" i="88"/>
  <c r="P127" i="88"/>
  <c r="M127" i="88"/>
  <c r="J127" i="88"/>
  <c r="P126" i="88"/>
  <c r="M126" i="88"/>
  <c r="J126" i="88"/>
  <c r="P125" i="88"/>
  <c r="M125" i="88"/>
  <c r="J125" i="88"/>
  <c r="P124" i="88"/>
  <c r="P130" i="88" s="1"/>
  <c r="M124" i="88"/>
  <c r="M130" i="88" s="1"/>
  <c r="J124" i="88"/>
  <c r="J130" i="88" s="1"/>
  <c r="P122" i="88"/>
  <c r="O122" i="88"/>
  <c r="N122" i="88"/>
  <c r="M122" i="88"/>
  <c r="L122" i="88"/>
  <c r="K122" i="88"/>
  <c r="I122" i="88"/>
  <c r="H122" i="88"/>
  <c r="J121" i="88"/>
  <c r="J122" i="88" s="1"/>
  <c r="O120" i="88"/>
  <c r="N120" i="88"/>
  <c r="L120" i="88"/>
  <c r="K120" i="88"/>
  <c r="I120" i="88"/>
  <c r="H120" i="88"/>
  <c r="P119" i="88"/>
  <c r="P120" i="88" s="1"/>
  <c r="M119" i="88"/>
  <c r="M120" i="88" s="1"/>
  <c r="J119" i="88"/>
  <c r="J120" i="88" s="1"/>
  <c r="O117" i="88"/>
  <c r="N117" i="88"/>
  <c r="L117" i="88"/>
  <c r="K117" i="88"/>
  <c r="I117" i="88"/>
  <c r="H117" i="88"/>
  <c r="P116" i="88"/>
  <c r="P117" i="88" s="1"/>
  <c r="M116" i="88"/>
  <c r="M117" i="88" s="1"/>
  <c r="J116" i="88"/>
  <c r="J117" i="88" s="1"/>
  <c r="P114" i="88"/>
  <c r="O114" i="88"/>
  <c r="N114" i="88"/>
  <c r="M114" i="88"/>
  <c r="L114" i="88"/>
  <c r="K114" i="88"/>
  <c r="I114" i="88"/>
  <c r="H114" i="88"/>
  <c r="J113" i="88"/>
  <c r="J114" i="88" s="1"/>
  <c r="O112" i="88"/>
  <c r="N112" i="88"/>
  <c r="L112" i="88"/>
  <c r="K112" i="88"/>
  <c r="I112" i="88"/>
  <c r="H112" i="88"/>
  <c r="P111" i="88"/>
  <c r="M111" i="88"/>
  <c r="J111" i="88"/>
  <c r="P110" i="88"/>
  <c r="P112" i="88" s="1"/>
  <c r="M110" i="88"/>
  <c r="M112" i="88" s="1"/>
  <c r="J110" i="88"/>
  <c r="O108" i="88"/>
  <c r="N108" i="88"/>
  <c r="L108" i="88"/>
  <c r="K108" i="88"/>
  <c r="I108" i="88"/>
  <c r="H108" i="88"/>
  <c r="P107" i="88"/>
  <c r="P108" i="88" s="1"/>
  <c r="M107" i="88"/>
  <c r="M108" i="88" s="1"/>
  <c r="J107" i="88"/>
  <c r="J108" i="88" s="1"/>
  <c r="O105" i="88"/>
  <c r="N105" i="88"/>
  <c r="L105" i="88"/>
  <c r="K105" i="88"/>
  <c r="I105" i="88"/>
  <c r="H105" i="88"/>
  <c r="P104" i="88"/>
  <c r="M104" i="88"/>
  <c r="J104" i="88"/>
  <c r="P103" i="88"/>
  <c r="P105" i="88" s="1"/>
  <c r="M103" i="88"/>
  <c r="M105" i="88" s="1"/>
  <c r="J103" i="88"/>
  <c r="J105" i="88" s="1"/>
  <c r="O101" i="88"/>
  <c r="N101" i="88"/>
  <c r="L101" i="88"/>
  <c r="K101" i="88"/>
  <c r="I101" i="88"/>
  <c r="H101" i="88"/>
  <c r="P100" i="88"/>
  <c r="M100" i="88"/>
  <c r="J100" i="88"/>
  <c r="P99" i="88"/>
  <c r="P101" i="88" s="1"/>
  <c r="M99" i="88"/>
  <c r="M101" i="88" s="1"/>
  <c r="J99" i="88"/>
  <c r="J101" i="88" s="1"/>
  <c r="O97" i="88"/>
  <c r="N97" i="88"/>
  <c r="L97" i="88"/>
  <c r="K97" i="88"/>
  <c r="I97" i="88"/>
  <c r="H97" i="88"/>
  <c r="P96" i="88"/>
  <c r="M96" i="88"/>
  <c r="J96" i="88"/>
  <c r="P95" i="88"/>
  <c r="P97" i="88" s="1"/>
  <c r="M95" i="88"/>
  <c r="M97" i="88" s="1"/>
  <c r="J95" i="88"/>
  <c r="J97" i="88" s="1"/>
  <c r="O93" i="88"/>
  <c r="N93" i="88"/>
  <c r="L93" i="88"/>
  <c r="K93" i="88"/>
  <c r="I93" i="88"/>
  <c r="H93" i="88"/>
  <c r="P92" i="88"/>
  <c r="M92" i="88"/>
  <c r="J92" i="88"/>
  <c r="P91" i="88"/>
  <c r="M91" i="88"/>
  <c r="J91" i="88"/>
  <c r="P90" i="88"/>
  <c r="M90" i="88"/>
  <c r="J90" i="88"/>
  <c r="P89" i="88"/>
  <c r="M89" i="88"/>
  <c r="J89" i="88"/>
  <c r="P88" i="88"/>
  <c r="M88" i="88"/>
  <c r="J88" i="88"/>
  <c r="P87" i="88"/>
  <c r="M87" i="88"/>
  <c r="J87" i="88"/>
  <c r="P86" i="88"/>
  <c r="M86" i="88"/>
  <c r="J86" i="88"/>
  <c r="P85" i="88"/>
  <c r="M85" i="88"/>
  <c r="J85" i="88"/>
  <c r="P84" i="88"/>
  <c r="M84" i="88"/>
  <c r="J84" i="88"/>
  <c r="P83" i="88"/>
  <c r="M83" i="88"/>
  <c r="J83" i="88"/>
  <c r="P82" i="88"/>
  <c r="M82" i="88"/>
  <c r="J82" i="88"/>
  <c r="P81" i="88"/>
  <c r="M81" i="88"/>
  <c r="J81" i="88"/>
  <c r="P80" i="88"/>
  <c r="P93" i="88" s="1"/>
  <c r="M80" i="88"/>
  <c r="M93" i="88" s="1"/>
  <c r="J80" i="88"/>
  <c r="J93" i="88" s="1"/>
  <c r="O78" i="88"/>
  <c r="O142" i="88" s="1"/>
  <c r="N78" i="88"/>
  <c r="N142" i="88" s="1"/>
  <c r="L78" i="88"/>
  <c r="L142" i="88" s="1"/>
  <c r="K78" i="88"/>
  <c r="K142" i="88" s="1"/>
  <c r="I78" i="88"/>
  <c r="H78" i="88"/>
  <c r="H142" i="88" s="1"/>
  <c r="P77" i="88"/>
  <c r="M77" i="88"/>
  <c r="J77" i="88"/>
  <c r="P76" i="88"/>
  <c r="M76" i="88"/>
  <c r="J76" i="88"/>
  <c r="P75" i="88"/>
  <c r="M75" i="88"/>
  <c r="J75" i="88"/>
  <c r="P74" i="88"/>
  <c r="M74" i="88"/>
  <c r="J74" i="88"/>
  <c r="P73" i="88"/>
  <c r="M73" i="88"/>
  <c r="J73" i="88"/>
  <c r="P72" i="88"/>
  <c r="M72" i="88"/>
  <c r="J72" i="88"/>
  <c r="P71" i="88"/>
  <c r="M71" i="88"/>
  <c r="J71" i="88"/>
  <c r="P70" i="88"/>
  <c r="M70" i="88"/>
  <c r="J70" i="88"/>
  <c r="P69" i="88"/>
  <c r="M69" i="88"/>
  <c r="J69" i="88"/>
  <c r="P68" i="88"/>
  <c r="M68" i="88"/>
  <c r="J68" i="88"/>
  <c r="P67" i="88"/>
  <c r="M67" i="88"/>
  <c r="J67" i="88"/>
  <c r="J66" i="88"/>
  <c r="P65" i="88"/>
  <c r="M65" i="88"/>
  <c r="J65" i="88"/>
  <c r="P64" i="88"/>
  <c r="M64" i="88"/>
  <c r="J64" i="88"/>
  <c r="P63" i="88"/>
  <c r="M63" i="88"/>
  <c r="J63" i="88"/>
  <c r="P62" i="88"/>
  <c r="M62" i="88"/>
  <c r="J62" i="88"/>
  <c r="P61" i="88"/>
  <c r="M61" i="88"/>
  <c r="J61" i="88"/>
  <c r="P60" i="88"/>
  <c r="M60" i="88"/>
  <c r="J60" i="88"/>
  <c r="P59" i="88"/>
  <c r="M59" i="88"/>
  <c r="J59" i="88"/>
  <c r="P58" i="88"/>
  <c r="M58" i="88"/>
  <c r="J58" i="88"/>
  <c r="P57" i="88"/>
  <c r="M57" i="88"/>
  <c r="J57" i="88"/>
  <c r="P56" i="88"/>
  <c r="M56" i="88"/>
  <c r="J56" i="88"/>
  <c r="P55" i="88"/>
  <c r="M55" i="88"/>
  <c r="J55" i="88"/>
  <c r="P54" i="88"/>
  <c r="M54" i="88"/>
  <c r="J54" i="88"/>
  <c r="P53" i="88"/>
  <c r="M53" i="88"/>
  <c r="J53" i="88"/>
  <c r="P52" i="88"/>
  <c r="M52" i="88"/>
  <c r="J52" i="88"/>
  <c r="P51" i="88"/>
  <c r="M51" i="88"/>
  <c r="J51" i="88"/>
  <c r="P50" i="88"/>
  <c r="M50" i="88"/>
  <c r="J50" i="88"/>
  <c r="P49" i="88"/>
  <c r="M49" i="88"/>
  <c r="J49" i="88"/>
  <c r="P48" i="88"/>
  <c r="M48" i="88"/>
  <c r="J48" i="88"/>
  <c r="P47" i="88"/>
  <c r="M47" i="88"/>
  <c r="J47" i="88"/>
  <c r="P46" i="88"/>
  <c r="M46" i="88"/>
  <c r="J46" i="88"/>
  <c r="P45" i="88"/>
  <c r="M45" i="88"/>
  <c r="J45" i="88"/>
  <c r="P44" i="88"/>
  <c r="M44" i="88"/>
  <c r="J44" i="88"/>
  <c r="P43" i="88"/>
  <c r="M43" i="88"/>
  <c r="J43" i="88"/>
  <c r="P42" i="88"/>
  <c r="M42" i="88"/>
  <c r="J42" i="88"/>
  <c r="P41" i="88"/>
  <c r="M41" i="88"/>
  <c r="J41" i="88"/>
  <c r="P40" i="88"/>
  <c r="M40" i="88"/>
  <c r="J40" i="88"/>
  <c r="P39" i="88"/>
  <c r="M39" i="88"/>
  <c r="J39" i="88"/>
  <c r="P38" i="88"/>
  <c r="M38" i="88"/>
  <c r="J38" i="88"/>
  <c r="P37" i="88"/>
  <c r="P78" i="88" s="1"/>
  <c r="P142" i="88" s="1"/>
  <c r="M37" i="88"/>
  <c r="M78" i="88" s="1"/>
  <c r="M142" i="88" s="1"/>
  <c r="J37" i="88"/>
  <c r="J78" i="88" s="1"/>
  <c r="B35" i="88"/>
  <c r="C35" i="88" s="1"/>
  <c r="D35" i="88" s="1"/>
  <c r="E35" i="88" s="1"/>
  <c r="F35" i="88" s="1"/>
  <c r="G35" i="88" s="1"/>
  <c r="N34" i="88"/>
  <c r="K34" i="88"/>
  <c r="P25" i="88"/>
  <c r="H22" i="88"/>
  <c r="I142" i="88" l="1"/>
  <c r="J142" i="88"/>
  <c r="J112" i="88"/>
  <c r="O141" i="88"/>
  <c r="P140" i="88"/>
  <c r="P141" i="88" s="1"/>
  <c r="M141" i="88"/>
  <c r="A155" i="87"/>
  <c r="O141" i="87"/>
  <c r="N141" i="87"/>
  <c r="L141" i="87"/>
  <c r="K141" i="87"/>
  <c r="I141" i="87"/>
  <c r="H141" i="87"/>
  <c r="P140" i="87"/>
  <c r="P141" i="87" s="1"/>
  <c r="O140" i="87"/>
  <c r="M140" i="87"/>
  <c r="M141" i="87" s="1"/>
  <c r="J140" i="87"/>
  <c r="J141" i="87" s="1"/>
  <c r="O138" i="87"/>
  <c r="N138" i="87"/>
  <c r="L138" i="87"/>
  <c r="K138" i="87"/>
  <c r="I138" i="87"/>
  <c r="H138" i="87"/>
  <c r="P137" i="87"/>
  <c r="M137" i="87"/>
  <c r="J137" i="87"/>
  <c r="P136" i="87"/>
  <c r="M136" i="87"/>
  <c r="J136" i="87"/>
  <c r="P135" i="87"/>
  <c r="M135" i="87"/>
  <c r="J135" i="87"/>
  <c r="P134" i="87"/>
  <c r="M134" i="87"/>
  <c r="M138" i="87" s="1"/>
  <c r="J134" i="87"/>
  <c r="P133" i="87"/>
  <c r="M133" i="87"/>
  <c r="J133" i="87"/>
  <c r="P132" i="87"/>
  <c r="P138" i="87" s="1"/>
  <c r="M132" i="87"/>
  <c r="J132" i="87"/>
  <c r="J138" i="87" s="1"/>
  <c r="O130" i="87"/>
  <c r="N130" i="87"/>
  <c r="L130" i="87"/>
  <c r="K130" i="87"/>
  <c r="I130" i="87"/>
  <c r="H130" i="87"/>
  <c r="P129" i="87"/>
  <c r="M129" i="87"/>
  <c r="J129" i="87"/>
  <c r="P128" i="87"/>
  <c r="M128" i="87"/>
  <c r="J128" i="87"/>
  <c r="P127" i="87"/>
  <c r="M127" i="87"/>
  <c r="J127" i="87"/>
  <c r="P126" i="87"/>
  <c r="M126" i="87"/>
  <c r="J126" i="87"/>
  <c r="P125" i="87"/>
  <c r="M125" i="87"/>
  <c r="J125" i="87"/>
  <c r="P124" i="87"/>
  <c r="P130" i="87" s="1"/>
  <c r="M124" i="87"/>
  <c r="M130" i="87" s="1"/>
  <c r="J124" i="87"/>
  <c r="J130" i="87" s="1"/>
  <c r="P122" i="87"/>
  <c r="O122" i="87"/>
  <c r="N122" i="87"/>
  <c r="M122" i="87"/>
  <c r="L122" i="87"/>
  <c r="K122" i="87"/>
  <c r="J122" i="87"/>
  <c r="I122" i="87"/>
  <c r="H122" i="87"/>
  <c r="J121" i="87"/>
  <c r="P120" i="87"/>
  <c r="O120" i="87"/>
  <c r="N120" i="87"/>
  <c r="M120" i="87"/>
  <c r="L120" i="87"/>
  <c r="K120" i="87"/>
  <c r="I120" i="87"/>
  <c r="H120" i="87"/>
  <c r="P119" i="87"/>
  <c r="M119" i="87"/>
  <c r="J119" i="87"/>
  <c r="J120" i="87" s="1"/>
  <c r="P117" i="87"/>
  <c r="O117" i="87"/>
  <c r="N117" i="87"/>
  <c r="M117" i="87"/>
  <c r="L117" i="87"/>
  <c r="K117" i="87"/>
  <c r="I117" i="87"/>
  <c r="H117" i="87"/>
  <c r="P116" i="87"/>
  <c r="M116" i="87"/>
  <c r="J116" i="87"/>
  <c r="J117" i="87" s="1"/>
  <c r="P114" i="87"/>
  <c r="O114" i="87"/>
  <c r="N114" i="87"/>
  <c r="M114" i="87"/>
  <c r="L114" i="87"/>
  <c r="K114" i="87"/>
  <c r="J114" i="87"/>
  <c r="I114" i="87"/>
  <c r="H114" i="87"/>
  <c r="J113" i="87"/>
  <c r="O112" i="87"/>
  <c r="N112" i="87"/>
  <c r="L112" i="87"/>
  <c r="K112" i="87"/>
  <c r="I112" i="87"/>
  <c r="H112" i="87"/>
  <c r="P111" i="87"/>
  <c r="M111" i="87"/>
  <c r="J111" i="87"/>
  <c r="P110" i="87"/>
  <c r="P112" i="87" s="1"/>
  <c r="M110" i="87"/>
  <c r="M112" i="87" s="1"/>
  <c r="J110" i="87"/>
  <c r="O108" i="87"/>
  <c r="N108" i="87"/>
  <c r="M108" i="87"/>
  <c r="L108" i="87"/>
  <c r="K108" i="87"/>
  <c r="I108" i="87"/>
  <c r="H108" i="87"/>
  <c r="P107" i="87"/>
  <c r="P108" i="87" s="1"/>
  <c r="M107" i="87"/>
  <c r="J107" i="87"/>
  <c r="J108" i="87" s="1"/>
  <c r="O105" i="87"/>
  <c r="N105" i="87"/>
  <c r="M105" i="87"/>
  <c r="L105" i="87"/>
  <c r="K105" i="87"/>
  <c r="I105" i="87"/>
  <c r="H105" i="87"/>
  <c r="P104" i="87"/>
  <c r="M104" i="87"/>
  <c r="J104" i="87"/>
  <c r="P103" i="87"/>
  <c r="P105" i="87" s="1"/>
  <c r="M103" i="87"/>
  <c r="J103" i="87"/>
  <c r="J105" i="87" s="1"/>
  <c r="O101" i="87"/>
  <c r="N101" i="87"/>
  <c r="M101" i="87"/>
  <c r="L101" i="87"/>
  <c r="K101" i="87"/>
  <c r="I101" i="87"/>
  <c r="H101" i="87"/>
  <c r="P100" i="87"/>
  <c r="M100" i="87"/>
  <c r="J100" i="87"/>
  <c r="P99" i="87"/>
  <c r="P101" i="87" s="1"/>
  <c r="M99" i="87"/>
  <c r="J99" i="87"/>
  <c r="J101" i="87" s="1"/>
  <c r="O97" i="87"/>
  <c r="N97" i="87"/>
  <c r="L97" i="87"/>
  <c r="K97" i="87"/>
  <c r="I97" i="87"/>
  <c r="H97" i="87"/>
  <c r="P96" i="87"/>
  <c r="M96" i="87"/>
  <c r="J96" i="87"/>
  <c r="P95" i="87"/>
  <c r="P97" i="87" s="1"/>
  <c r="M95" i="87"/>
  <c r="M97" i="87" s="1"/>
  <c r="J95" i="87"/>
  <c r="J97" i="87" s="1"/>
  <c r="O93" i="87"/>
  <c r="N93" i="87"/>
  <c r="L93" i="87"/>
  <c r="K93" i="87"/>
  <c r="I93" i="87"/>
  <c r="H93" i="87"/>
  <c r="P92" i="87"/>
  <c r="M92" i="87"/>
  <c r="J92" i="87"/>
  <c r="P91" i="87"/>
  <c r="M91" i="87"/>
  <c r="J91" i="87"/>
  <c r="P90" i="87"/>
  <c r="M90" i="87"/>
  <c r="J90" i="87"/>
  <c r="P89" i="87"/>
  <c r="M89" i="87"/>
  <c r="J89" i="87"/>
  <c r="P88" i="87"/>
  <c r="M88" i="87"/>
  <c r="J88" i="87"/>
  <c r="P87" i="87"/>
  <c r="M87" i="87"/>
  <c r="J87" i="87"/>
  <c r="P86" i="87"/>
  <c r="M86" i="87"/>
  <c r="J86" i="87"/>
  <c r="P85" i="87"/>
  <c r="M85" i="87"/>
  <c r="J85" i="87"/>
  <c r="P84" i="87"/>
  <c r="M84" i="87"/>
  <c r="J84" i="87"/>
  <c r="P83" i="87"/>
  <c r="M83" i="87"/>
  <c r="J83" i="87"/>
  <c r="J93" i="87" s="1"/>
  <c r="P82" i="87"/>
  <c r="M82" i="87"/>
  <c r="J82" i="87"/>
  <c r="P81" i="87"/>
  <c r="M81" i="87"/>
  <c r="J81" i="87"/>
  <c r="P80" i="87"/>
  <c r="P93" i="87" s="1"/>
  <c r="M80" i="87"/>
  <c r="M93" i="87" s="1"/>
  <c r="J80" i="87"/>
  <c r="O78" i="87"/>
  <c r="O142" i="87" s="1"/>
  <c r="N78" i="87"/>
  <c r="N142" i="87" s="1"/>
  <c r="L78" i="87"/>
  <c r="L142" i="87" s="1"/>
  <c r="K78" i="87"/>
  <c r="K142" i="87" s="1"/>
  <c r="I78" i="87"/>
  <c r="H78" i="87"/>
  <c r="H142" i="87" s="1"/>
  <c r="P77" i="87"/>
  <c r="M77" i="87"/>
  <c r="J77" i="87"/>
  <c r="P76" i="87"/>
  <c r="M76" i="87"/>
  <c r="J76" i="87"/>
  <c r="P75" i="87"/>
  <c r="M75" i="87"/>
  <c r="J75" i="87"/>
  <c r="P74" i="87"/>
  <c r="M74" i="87"/>
  <c r="J74" i="87"/>
  <c r="P73" i="87"/>
  <c r="M73" i="87"/>
  <c r="J73" i="87"/>
  <c r="P72" i="87"/>
  <c r="M72" i="87"/>
  <c r="J72" i="87"/>
  <c r="P71" i="87"/>
  <c r="M71" i="87"/>
  <c r="J71" i="87"/>
  <c r="P70" i="87"/>
  <c r="M70" i="87"/>
  <c r="J70" i="87"/>
  <c r="P69" i="87"/>
  <c r="M69" i="87"/>
  <c r="J69" i="87"/>
  <c r="P68" i="87"/>
  <c r="M68" i="87"/>
  <c r="J68" i="87"/>
  <c r="P67" i="87"/>
  <c r="M67" i="87"/>
  <c r="J67" i="87"/>
  <c r="J66" i="87"/>
  <c r="P65" i="87"/>
  <c r="M65" i="87"/>
  <c r="J65" i="87"/>
  <c r="P64" i="87"/>
  <c r="M64" i="87"/>
  <c r="J64" i="87"/>
  <c r="P63" i="87"/>
  <c r="M63" i="87"/>
  <c r="J63" i="87"/>
  <c r="P62" i="87"/>
  <c r="M62" i="87"/>
  <c r="J62" i="87"/>
  <c r="P61" i="87"/>
  <c r="M61" i="87"/>
  <c r="J61" i="87"/>
  <c r="P60" i="87"/>
  <c r="M60" i="87"/>
  <c r="J60" i="87"/>
  <c r="P59" i="87"/>
  <c r="M59" i="87"/>
  <c r="J59" i="87"/>
  <c r="P58" i="87"/>
  <c r="M58" i="87"/>
  <c r="J58" i="87"/>
  <c r="P57" i="87"/>
  <c r="M57" i="87"/>
  <c r="J57" i="87"/>
  <c r="P56" i="87"/>
  <c r="M56" i="87"/>
  <c r="J56" i="87"/>
  <c r="P55" i="87"/>
  <c r="M55" i="87"/>
  <c r="J55" i="87"/>
  <c r="P54" i="87"/>
  <c r="M54" i="87"/>
  <c r="J54" i="87"/>
  <c r="P53" i="87"/>
  <c r="M53" i="87"/>
  <c r="J53" i="87"/>
  <c r="P52" i="87"/>
  <c r="M52" i="87"/>
  <c r="J52" i="87"/>
  <c r="P51" i="87"/>
  <c r="M51" i="87"/>
  <c r="J51" i="87"/>
  <c r="P50" i="87"/>
  <c r="M50" i="87"/>
  <c r="J50" i="87"/>
  <c r="P49" i="87"/>
  <c r="M49" i="87"/>
  <c r="J49" i="87"/>
  <c r="P48" i="87"/>
  <c r="M48" i="87"/>
  <c r="J48" i="87"/>
  <c r="P47" i="87"/>
  <c r="M47" i="87"/>
  <c r="J47" i="87"/>
  <c r="P46" i="87"/>
  <c r="M46" i="87"/>
  <c r="J46" i="87"/>
  <c r="P45" i="87"/>
  <c r="M45" i="87"/>
  <c r="J45" i="87"/>
  <c r="P44" i="87"/>
  <c r="M44" i="87"/>
  <c r="J44" i="87"/>
  <c r="P43" i="87"/>
  <c r="M43" i="87"/>
  <c r="J43" i="87"/>
  <c r="P42" i="87"/>
  <c r="M42" i="87"/>
  <c r="J42" i="87"/>
  <c r="P41" i="87"/>
  <c r="M41" i="87"/>
  <c r="J41" i="87"/>
  <c r="P40" i="87"/>
  <c r="M40" i="87"/>
  <c r="J40" i="87"/>
  <c r="P39" i="87"/>
  <c r="M39" i="87"/>
  <c r="J39" i="87"/>
  <c r="P38" i="87"/>
  <c r="M38" i="87"/>
  <c r="J38" i="87"/>
  <c r="J78" i="87" s="1"/>
  <c r="P37" i="87"/>
  <c r="P78" i="87" s="1"/>
  <c r="M37" i="87"/>
  <c r="M78" i="87" s="1"/>
  <c r="M142" i="87" s="1"/>
  <c r="J37" i="87"/>
  <c r="C35" i="87"/>
  <c r="D35" i="87" s="1"/>
  <c r="E35" i="87" s="1"/>
  <c r="F35" i="87" s="1"/>
  <c r="G35" i="87" s="1"/>
  <c r="B35" i="87"/>
  <c r="N34" i="87"/>
  <c r="K34" i="87"/>
  <c r="P25" i="87"/>
  <c r="H22" i="87"/>
  <c r="J112" i="87" l="1"/>
  <c r="J142" i="87" s="1"/>
  <c r="I142" i="87"/>
  <c r="P142" i="87"/>
  <c r="J93" i="86"/>
  <c r="A155" i="86"/>
  <c r="O141" i="86"/>
  <c r="N141" i="86"/>
  <c r="L141" i="86"/>
  <c r="K141" i="86"/>
  <c r="I141" i="86"/>
  <c r="H141" i="86"/>
  <c r="P140" i="86"/>
  <c r="P141" i="86" s="1"/>
  <c r="O140" i="86"/>
  <c r="M140" i="86"/>
  <c r="M141" i="86" s="1"/>
  <c r="J140" i="86"/>
  <c r="J141" i="86" s="1"/>
  <c r="O138" i="86"/>
  <c r="N138" i="86"/>
  <c r="L138" i="86"/>
  <c r="K138" i="86"/>
  <c r="I138" i="86"/>
  <c r="H138" i="86"/>
  <c r="P137" i="86"/>
  <c r="M137" i="86"/>
  <c r="J137" i="86"/>
  <c r="P136" i="86"/>
  <c r="M136" i="86"/>
  <c r="J136" i="86"/>
  <c r="P135" i="86"/>
  <c r="M135" i="86"/>
  <c r="J135" i="86"/>
  <c r="P134" i="86"/>
  <c r="M134" i="86"/>
  <c r="M138" i="86" s="1"/>
  <c r="J134" i="86"/>
  <c r="P133" i="86"/>
  <c r="M133" i="86"/>
  <c r="J133" i="86"/>
  <c r="P132" i="86"/>
  <c r="P138" i="86" s="1"/>
  <c r="M132" i="86"/>
  <c r="J132" i="86"/>
  <c r="J138" i="86" s="1"/>
  <c r="O130" i="86"/>
  <c r="N130" i="86"/>
  <c r="L130" i="86"/>
  <c r="K130" i="86"/>
  <c r="I130" i="86"/>
  <c r="H130" i="86"/>
  <c r="P129" i="86"/>
  <c r="M129" i="86"/>
  <c r="J129" i="86"/>
  <c r="P128" i="86"/>
  <c r="M128" i="86"/>
  <c r="J128" i="86"/>
  <c r="P127" i="86"/>
  <c r="M127" i="86"/>
  <c r="J127" i="86"/>
  <c r="P126" i="86"/>
  <c r="M126" i="86"/>
  <c r="J126" i="86"/>
  <c r="P125" i="86"/>
  <c r="M125" i="86"/>
  <c r="J125" i="86"/>
  <c r="P124" i="86"/>
  <c r="P130" i="86" s="1"/>
  <c r="M124" i="86"/>
  <c r="M130" i="86" s="1"/>
  <c r="J124" i="86"/>
  <c r="J130" i="86" s="1"/>
  <c r="P122" i="86"/>
  <c r="O122" i="86"/>
  <c r="N122" i="86"/>
  <c r="M122" i="86"/>
  <c r="L122" i="86"/>
  <c r="K122" i="86"/>
  <c r="J122" i="86"/>
  <c r="I122" i="86"/>
  <c r="H122" i="86"/>
  <c r="J121" i="86"/>
  <c r="P120" i="86"/>
  <c r="O120" i="86"/>
  <c r="N120" i="86"/>
  <c r="M120" i="86"/>
  <c r="L120" i="86"/>
  <c r="K120" i="86"/>
  <c r="I120" i="86"/>
  <c r="H120" i="86"/>
  <c r="P119" i="86"/>
  <c r="M119" i="86"/>
  <c r="J119" i="86"/>
  <c r="J120" i="86" s="1"/>
  <c r="P117" i="86"/>
  <c r="O117" i="86"/>
  <c r="N117" i="86"/>
  <c r="M117" i="86"/>
  <c r="L117" i="86"/>
  <c r="K117" i="86"/>
  <c r="I117" i="86"/>
  <c r="H117" i="86"/>
  <c r="P116" i="86"/>
  <c r="M116" i="86"/>
  <c r="J116" i="86"/>
  <c r="J117" i="86" s="1"/>
  <c r="P114" i="86"/>
  <c r="O114" i="86"/>
  <c r="N114" i="86"/>
  <c r="M114" i="86"/>
  <c r="L114" i="86"/>
  <c r="K114" i="86"/>
  <c r="J114" i="86"/>
  <c r="I114" i="86"/>
  <c r="H114" i="86"/>
  <c r="J113" i="86"/>
  <c r="O112" i="86"/>
  <c r="N112" i="86"/>
  <c r="L112" i="86"/>
  <c r="K112" i="86"/>
  <c r="I112" i="86"/>
  <c r="H112" i="86"/>
  <c r="P111" i="86"/>
  <c r="M111" i="86"/>
  <c r="J111" i="86"/>
  <c r="P110" i="86"/>
  <c r="P112" i="86" s="1"/>
  <c r="M110" i="86"/>
  <c r="M112" i="86" s="1"/>
  <c r="J110" i="86"/>
  <c r="J112" i="86" s="1"/>
  <c r="O108" i="86"/>
  <c r="N108" i="86"/>
  <c r="M108" i="86"/>
  <c r="L108" i="86"/>
  <c r="K108" i="86"/>
  <c r="I108" i="86"/>
  <c r="H108" i="86"/>
  <c r="P107" i="86"/>
  <c r="P108" i="86" s="1"/>
  <c r="M107" i="86"/>
  <c r="J107" i="86"/>
  <c r="J108" i="86" s="1"/>
  <c r="O105" i="86"/>
  <c r="N105" i="86"/>
  <c r="M105" i="86"/>
  <c r="L105" i="86"/>
  <c r="K105" i="86"/>
  <c r="I105" i="86"/>
  <c r="H105" i="86"/>
  <c r="P104" i="86"/>
  <c r="M104" i="86"/>
  <c r="J104" i="86"/>
  <c r="P103" i="86"/>
  <c r="P105" i="86" s="1"/>
  <c r="M103" i="86"/>
  <c r="J103" i="86"/>
  <c r="J105" i="86" s="1"/>
  <c r="O101" i="86"/>
  <c r="N101" i="86"/>
  <c r="M101" i="86"/>
  <c r="L101" i="86"/>
  <c r="K101" i="86"/>
  <c r="I101" i="86"/>
  <c r="H101" i="86"/>
  <c r="P100" i="86"/>
  <c r="M100" i="86"/>
  <c r="J100" i="86"/>
  <c r="P99" i="86"/>
  <c r="P101" i="86" s="1"/>
  <c r="M99" i="86"/>
  <c r="J99" i="86"/>
  <c r="J101" i="86" s="1"/>
  <c r="O97" i="86"/>
  <c r="N97" i="86"/>
  <c r="L97" i="86"/>
  <c r="K97" i="86"/>
  <c r="I97" i="86"/>
  <c r="H97" i="86"/>
  <c r="P96" i="86"/>
  <c r="M96" i="86"/>
  <c r="J96" i="86"/>
  <c r="P95" i="86"/>
  <c r="P97" i="86" s="1"/>
  <c r="M95" i="86"/>
  <c r="M97" i="86" s="1"/>
  <c r="J95" i="86"/>
  <c r="J97" i="86" s="1"/>
  <c r="O93" i="86"/>
  <c r="N93" i="86"/>
  <c r="L93" i="86"/>
  <c r="K93" i="86"/>
  <c r="I93" i="86"/>
  <c r="H93" i="86"/>
  <c r="P92" i="86"/>
  <c r="M92" i="86"/>
  <c r="J92" i="86"/>
  <c r="P91" i="86"/>
  <c r="M91" i="86"/>
  <c r="J91" i="86"/>
  <c r="P90" i="86"/>
  <c r="M90" i="86"/>
  <c r="J90" i="86"/>
  <c r="P89" i="86"/>
  <c r="M89" i="86"/>
  <c r="J89" i="86"/>
  <c r="P88" i="86"/>
  <c r="M88" i="86"/>
  <c r="J88" i="86"/>
  <c r="P87" i="86"/>
  <c r="M87" i="86"/>
  <c r="J87" i="86"/>
  <c r="P86" i="86"/>
  <c r="M86" i="86"/>
  <c r="J86" i="86"/>
  <c r="P85" i="86"/>
  <c r="M85" i="86"/>
  <c r="J85" i="86"/>
  <c r="P84" i="86"/>
  <c r="M84" i="86"/>
  <c r="J84" i="86"/>
  <c r="P83" i="86"/>
  <c r="M83" i="86"/>
  <c r="J83" i="86"/>
  <c r="P82" i="86"/>
  <c r="M82" i="86"/>
  <c r="J82" i="86"/>
  <c r="P81" i="86"/>
  <c r="M81" i="86"/>
  <c r="J81" i="86"/>
  <c r="P80" i="86"/>
  <c r="M80" i="86"/>
  <c r="J80" i="86"/>
  <c r="O78" i="86"/>
  <c r="N78" i="86"/>
  <c r="L78" i="86"/>
  <c r="K78" i="86"/>
  <c r="K142" i="86" s="1"/>
  <c r="I78" i="86"/>
  <c r="H78" i="86"/>
  <c r="P77" i="86"/>
  <c r="M77" i="86"/>
  <c r="J77" i="86"/>
  <c r="P76" i="86"/>
  <c r="M76" i="86"/>
  <c r="J76" i="86"/>
  <c r="P75" i="86"/>
  <c r="M75" i="86"/>
  <c r="J75" i="86"/>
  <c r="P74" i="86"/>
  <c r="M74" i="86"/>
  <c r="J74" i="86"/>
  <c r="P73" i="86"/>
  <c r="M73" i="86"/>
  <c r="J73" i="86"/>
  <c r="P72" i="86"/>
  <c r="M72" i="86"/>
  <c r="J72" i="86"/>
  <c r="P71" i="86"/>
  <c r="M71" i="86"/>
  <c r="J71" i="86"/>
  <c r="P70" i="86"/>
  <c r="M70" i="86"/>
  <c r="J70" i="86"/>
  <c r="P69" i="86"/>
  <c r="M69" i="86"/>
  <c r="J69" i="86"/>
  <c r="P68" i="86"/>
  <c r="M68" i="86"/>
  <c r="J68" i="86"/>
  <c r="P67" i="86"/>
  <c r="M67" i="86"/>
  <c r="J67" i="86"/>
  <c r="J66" i="86"/>
  <c r="P65" i="86"/>
  <c r="M65" i="86"/>
  <c r="J65" i="86"/>
  <c r="P64" i="86"/>
  <c r="M64" i="86"/>
  <c r="J64" i="86"/>
  <c r="P63" i="86"/>
  <c r="M63" i="86"/>
  <c r="J63" i="86"/>
  <c r="P62" i="86"/>
  <c r="M62" i="86"/>
  <c r="J62" i="86"/>
  <c r="P61" i="86"/>
  <c r="M61" i="86"/>
  <c r="J61" i="86"/>
  <c r="P60" i="86"/>
  <c r="M60" i="86"/>
  <c r="J60" i="86"/>
  <c r="P59" i="86"/>
  <c r="M59" i="86"/>
  <c r="J59" i="86"/>
  <c r="P58" i="86"/>
  <c r="M58" i="86"/>
  <c r="J58" i="86"/>
  <c r="P57" i="86"/>
  <c r="M57" i="86"/>
  <c r="J57" i="86"/>
  <c r="P56" i="86"/>
  <c r="M56" i="86"/>
  <c r="J56" i="86"/>
  <c r="P55" i="86"/>
  <c r="M55" i="86"/>
  <c r="J55" i="86"/>
  <c r="P54" i="86"/>
  <c r="M54" i="86"/>
  <c r="J54" i="86"/>
  <c r="P53" i="86"/>
  <c r="M53" i="86"/>
  <c r="J53" i="86"/>
  <c r="P52" i="86"/>
  <c r="M52" i="86"/>
  <c r="J52" i="86"/>
  <c r="P51" i="86"/>
  <c r="M51" i="86"/>
  <c r="J51" i="86"/>
  <c r="P50" i="86"/>
  <c r="M50" i="86"/>
  <c r="J50" i="86"/>
  <c r="P49" i="86"/>
  <c r="M49" i="86"/>
  <c r="J49" i="86"/>
  <c r="P48" i="86"/>
  <c r="M48" i="86"/>
  <c r="J48" i="86"/>
  <c r="P47" i="86"/>
  <c r="M47" i="86"/>
  <c r="J47" i="86"/>
  <c r="P46" i="86"/>
  <c r="M46" i="86"/>
  <c r="J46" i="86"/>
  <c r="P45" i="86"/>
  <c r="M45" i="86"/>
  <c r="J45" i="86"/>
  <c r="P44" i="86"/>
  <c r="M44" i="86"/>
  <c r="J44" i="86"/>
  <c r="P43" i="86"/>
  <c r="M43" i="86"/>
  <c r="J43" i="86"/>
  <c r="P42" i="86"/>
  <c r="M42" i="86"/>
  <c r="J42" i="86"/>
  <c r="P41" i="86"/>
  <c r="M41" i="86"/>
  <c r="J41" i="86"/>
  <c r="P40" i="86"/>
  <c r="M40" i="86"/>
  <c r="J40" i="86"/>
  <c r="P39" i="86"/>
  <c r="M39" i="86"/>
  <c r="J39" i="86"/>
  <c r="P38" i="86"/>
  <c r="M38" i="86"/>
  <c r="J38" i="86"/>
  <c r="P37" i="86"/>
  <c r="P78" i="86" s="1"/>
  <c r="M37" i="86"/>
  <c r="M78" i="86" s="1"/>
  <c r="J37" i="86"/>
  <c r="C35" i="86"/>
  <c r="D35" i="86" s="1"/>
  <c r="E35" i="86" s="1"/>
  <c r="F35" i="86" s="1"/>
  <c r="G35" i="86" s="1"/>
  <c r="B35" i="86"/>
  <c r="N34" i="86"/>
  <c r="K34" i="86"/>
  <c r="P25" i="86"/>
  <c r="H22" i="86"/>
  <c r="I142" i="86" l="1"/>
  <c r="O142" i="86"/>
  <c r="N142" i="86"/>
  <c r="P93" i="86"/>
  <c r="P142" i="86" s="1"/>
  <c r="M93" i="86"/>
  <c r="M142" i="86" s="1"/>
  <c r="L142" i="86"/>
  <c r="H142" i="86"/>
  <c r="J78" i="86"/>
  <c r="A155" i="85"/>
  <c r="N141" i="85"/>
  <c r="L141" i="85"/>
  <c r="K141" i="85"/>
  <c r="I141" i="85"/>
  <c r="H141" i="85"/>
  <c r="M140" i="85"/>
  <c r="O140" i="85" s="1"/>
  <c r="J140" i="85"/>
  <c r="J141" i="85" s="1"/>
  <c r="O138" i="85"/>
  <c r="N138" i="85"/>
  <c r="L138" i="85"/>
  <c r="K138" i="85"/>
  <c r="I138" i="85"/>
  <c r="H138" i="85"/>
  <c r="P137" i="85"/>
  <c r="M137" i="85"/>
  <c r="J137" i="85"/>
  <c r="P136" i="85"/>
  <c r="M136" i="85"/>
  <c r="J136" i="85"/>
  <c r="P135" i="85"/>
  <c r="M135" i="85"/>
  <c r="J135" i="85"/>
  <c r="P134" i="85"/>
  <c r="M134" i="85"/>
  <c r="J134" i="85"/>
  <c r="P133" i="85"/>
  <c r="M133" i="85"/>
  <c r="J133" i="85"/>
  <c r="P132" i="85"/>
  <c r="M132" i="85"/>
  <c r="M138" i="85" s="1"/>
  <c r="J132" i="85"/>
  <c r="O130" i="85"/>
  <c r="N130" i="85"/>
  <c r="L130" i="85"/>
  <c r="K130" i="85"/>
  <c r="I130" i="85"/>
  <c r="H130" i="85"/>
  <c r="P129" i="85"/>
  <c r="M129" i="85"/>
  <c r="J129" i="85"/>
  <c r="P128" i="85"/>
  <c r="M128" i="85"/>
  <c r="J128" i="85"/>
  <c r="P127" i="85"/>
  <c r="M127" i="85"/>
  <c r="J127" i="85"/>
  <c r="P126" i="85"/>
  <c r="M126" i="85"/>
  <c r="J126" i="85"/>
  <c r="P125" i="85"/>
  <c r="M125" i="85"/>
  <c r="J125" i="85"/>
  <c r="P124" i="85"/>
  <c r="M124" i="85"/>
  <c r="M130" i="85" s="1"/>
  <c r="J124" i="85"/>
  <c r="P122" i="85"/>
  <c r="O122" i="85"/>
  <c r="N122" i="85"/>
  <c r="M122" i="85"/>
  <c r="L122" i="85"/>
  <c r="K122" i="85"/>
  <c r="J122" i="85"/>
  <c r="I122" i="85"/>
  <c r="H122" i="85"/>
  <c r="J121" i="85"/>
  <c r="O120" i="85"/>
  <c r="N120" i="85"/>
  <c r="L120" i="85"/>
  <c r="K120" i="85"/>
  <c r="I120" i="85"/>
  <c r="H120" i="85"/>
  <c r="P119" i="85"/>
  <c r="P120" i="85" s="1"/>
  <c r="M119" i="85"/>
  <c r="M120" i="85" s="1"/>
  <c r="J119" i="85"/>
  <c r="J120" i="85" s="1"/>
  <c r="O117" i="85"/>
  <c r="N117" i="85"/>
  <c r="L117" i="85"/>
  <c r="K117" i="85"/>
  <c r="J117" i="85"/>
  <c r="I117" i="85"/>
  <c r="H117" i="85"/>
  <c r="P116" i="85"/>
  <c r="P117" i="85" s="1"/>
  <c r="M116" i="85"/>
  <c r="M117" i="85" s="1"/>
  <c r="J116" i="85"/>
  <c r="P114" i="85"/>
  <c r="O114" i="85"/>
  <c r="N114" i="85"/>
  <c r="M114" i="85"/>
  <c r="L114" i="85"/>
  <c r="K114" i="85"/>
  <c r="J114" i="85"/>
  <c r="I114" i="85"/>
  <c r="H114" i="85"/>
  <c r="J113" i="85"/>
  <c r="O112" i="85"/>
  <c r="N112" i="85"/>
  <c r="L112" i="85"/>
  <c r="K112" i="85"/>
  <c r="I112" i="85"/>
  <c r="H112" i="85"/>
  <c r="P111" i="85"/>
  <c r="M111" i="85"/>
  <c r="J111" i="85"/>
  <c r="P110" i="85"/>
  <c r="M110" i="85"/>
  <c r="M112" i="85" s="1"/>
  <c r="J110" i="85"/>
  <c r="O108" i="85"/>
  <c r="N108" i="85"/>
  <c r="L108" i="85"/>
  <c r="K108" i="85"/>
  <c r="I108" i="85"/>
  <c r="H108" i="85"/>
  <c r="P107" i="85"/>
  <c r="P108" i="85" s="1"/>
  <c r="M107" i="85"/>
  <c r="M108" i="85" s="1"/>
  <c r="J107" i="85"/>
  <c r="J108" i="85" s="1"/>
  <c r="O105" i="85"/>
  <c r="N105" i="85"/>
  <c r="L105" i="85"/>
  <c r="K105" i="85"/>
  <c r="I105" i="85"/>
  <c r="H105" i="85"/>
  <c r="P104" i="85"/>
  <c r="M104" i="85"/>
  <c r="J104" i="85"/>
  <c r="P103" i="85"/>
  <c r="M103" i="85"/>
  <c r="M105" i="85" s="1"/>
  <c r="J103" i="85"/>
  <c r="O101" i="85"/>
  <c r="N101" i="85"/>
  <c r="L101" i="85"/>
  <c r="K101" i="85"/>
  <c r="I101" i="85"/>
  <c r="H101" i="85"/>
  <c r="P100" i="85"/>
  <c r="M100" i="85"/>
  <c r="J100" i="85"/>
  <c r="P99" i="85"/>
  <c r="M99" i="85"/>
  <c r="M101" i="85" s="1"/>
  <c r="J99" i="85"/>
  <c r="O97" i="85"/>
  <c r="N97" i="85"/>
  <c r="L97" i="85"/>
  <c r="K97" i="85"/>
  <c r="I97" i="85"/>
  <c r="H97" i="85"/>
  <c r="P96" i="85"/>
  <c r="M96" i="85"/>
  <c r="J96" i="85"/>
  <c r="P95" i="85"/>
  <c r="M95" i="85"/>
  <c r="M97" i="85" s="1"/>
  <c r="J95" i="85"/>
  <c r="O93" i="85"/>
  <c r="N93" i="85"/>
  <c r="L93" i="85"/>
  <c r="K93" i="85"/>
  <c r="I93" i="85"/>
  <c r="H93" i="85"/>
  <c r="P92" i="85"/>
  <c r="M92" i="85"/>
  <c r="J92" i="85"/>
  <c r="P91" i="85"/>
  <c r="M91" i="85"/>
  <c r="J91" i="85"/>
  <c r="P90" i="85"/>
  <c r="M90" i="85"/>
  <c r="J90" i="85"/>
  <c r="P89" i="85"/>
  <c r="M89" i="85"/>
  <c r="J89" i="85"/>
  <c r="P88" i="85"/>
  <c r="M88" i="85"/>
  <c r="J88" i="85"/>
  <c r="P87" i="85"/>
  <c r="M87" i="85"/>
  <c r="J87" i="85"/>
  <c r="P86" i="85"/>
  <c r="M86" i="85"/>
  <c r="J86" i="85"/>
  <c r="P85" i="85"/>
  <c r="M85" i="85"/>
  <c r="J85" i="85"/>
  <c r="P84" i="85"/>
  <c r="M84" i="85"/>
  <c r="J84" i="85"/>
  <c r="P83" i="85"/>
  <c r="M83" i="85"/>
  <c r="J83" i="85"/>
  <c r="P82" i="85"/>
  <c r="M82" i="85"/>
  <c r="J82" i="85"/>
  <c r="P81" i="85"/>
  <c r="M81" i="85"/>
  <c r="J81" i="85"/>
  <c r="P80" i="85"/>
  <c r="M80" i="85"/>
  <c r="J80" i="85"/>
  <c r="O78" i="85"/>
  <c r="N78" i="85"/>
  <c r="N142" i="85" s="1"/>
  <c r="L78" i="85"/>
  <c r="K78" i="85"/>
  <c r="I78" i="85"/>
  <c r="H78" i="85"/>
  <c r="P77" i="85"/>
  <c r="M77" i="85"/>
  <c r="J77" i="85"/>
  <c r="P76" i="85"/>
  <c r="M76" i="85"/>
  <c r="J76" i="85"/>
  <c r="P75" i="85"/>
  <c r="M75" i="85"/>
  <c r="J75" i="85"/>
  <c r="P74" i="85"/>
  <c r="M74" i="85"/>
  <c r="J74" i="85"/>
  <c r="P73" i="85"/>
  <c r="M73" i="85"/>
  <c r="J73" i="85"/>
  <c r="P72" i="85"/>
  <c r="M72" i="85"/>
  <c r="J72" i="85"/>
  <c r="P71" i="85"/>
  <c r="M71" i="85"/>
  <c r="J71" i="85"/>
  <c r="P70" i="85"/>
  <c r="M70" i="85"/>
  <c r="J70" i="85"/>
  <c r="P69" i="85"/>
  <c r="M69" i="85"/>
  <c r="J69" i="85"/>
  <c r="P68" i="85"/>
  <c r="M68" i="85"/>
  <c r="J68" i="85"/>
  <c r="P67" i="85"/>
  <c r="M67" i="85"/>
  <c r="J67" i="85"/>
  <c r="J66" i="85"/>
  <c r="P65" i="85"/>
  <c r="M65" i="85"/>
  <c r="J65" i="85"/>
  <c r="P64" i="85"/>
  <c r="M64" i="85"/>
  <c r="J64" i="85"/>
  <c r="P63" i="85"/>
  <c r="M63" i="85"/>
  <c r="J63" i="85"/>
  <c r="P62" i="85"/>
  <c r="M62" i="85"/>
  <c r="J62" i="85"/>
  <c r="P61" i="85"/>
  <c r="M61" i="85"/>
  <c r="J61" i="85"/>
  <c r="P60" i="85"/>
  <c r="M60" i="85"/>
  <c r="J60" i="85"/>
  <c r="P59" i="85"/>
  <c r="M59" i="85"/>
  <c r="J59" i="85"/>
  <c r="P58" i="85"/>
  <c r="M58" i="85"/>
  <c r="J58" i="85"/>
  <c r="P57" i="85"/>
  <c r="M57" i="85"/>
  <c r="J57" i="85"/>
  <c r="P56" i="85"/>
  <c r="M56" i="85"/>
  <c r="J56" i="85"/>
  <c r="P55" i="85"/>
  <c r="M55" i="85"/>
  <c r="J55" i="85"/>
  <c r="P54" i="85"/>
  <c r="M54" i="85"/>
  <c r="J54" i="85"/>
  <c r="P53" i="85"/>
  <c r="M53" i="85"/>
  <c r="J53" i="85"/>
  <c r="P52" i="85"/>
  <c r="M52" i="85"/>
  <c r="J52" i="85"/>
  <c r="P51" i="85"/>
  <c r="M51" i="85"/>
  <c r="J51" i="85"/>
  <c r="P50" i="85"/>
  <c r="M50" i="85"/>
  <c r="J50" i="85"/>
  <c r="P49" i="85"/>
  <c r="M49" i="85"/>
  <c r="J49" i="85"/>
  <c r="P48" i="85"/>
  <c r="M48" i="85"/>
  <c r="J48" i="85"/>
  <c r="P47" i="85"/>
  <c r="M47" i="85"/>
  <c r="J47" i="85"/>
  <c r="P46" i="85"/>
  <c r="M46" i="85"/>
  <c r="J46" i="85"/>
  <c r="P45" i="85"/>
  <c r="M45" i="85"/>
  <c r="J45" i="85"/>
  <c r="P44" i="85"/>
  <c r="M44" i="85"/>
  <c r="J44" i="85"/>
  <c r="P43" i="85"/>
  <c r="M43" i="85"/>
  <c r="J43" i="85"/>
  <c r="P42" i="85"/>
  <c r="M42" i="85"/>
  <c r="J42" i="85"/>
  <c r="P41" i="85"/>
  <c r="M41" i="85"/>
  <c r="J41" i="85"/>
  <c r="P40" i="85"/>
  <c r="M40" i="85"/>
  <c r="J40" i="85"/>
  <c r="P39" i="85"/>
  <c r="M39" i="85"/>
  <c r="J39" i="85"/>
  <c r="P38" i="85"/>
  <c r="P78" i="85" s="1"/>
  <c r="M38" i="85"/>
  <c r="J38" i="85"/>
  <c r="P37" i="85"/>
  <c r="M37" i="85"/>
  <c r="M78" i="85" s="1"/>
  <c r="J37" i="85"/>
  <c r="C35" i="85"/>
  <c r="D35" i="85" s="1"/>
  <c r="E35" i="85" s="1"/>
  <c r="F35" i="85" s="1"/>
  <c r="G35" i="85" s="1"/>
  <c r="B35" i="85"/>
  <c r="N34" i="85"/>
  <c r="K34" i="85"/>
  <c r="P25" i="85"/>
  <c r="H22" i="85"/>
  <c r="J142" i="86" l="1"/>
  <c r="L142" i="85"/>
  <c r="M93" i="85"/>
  <c r="M142" i="85" s="1"/>
  <c r="P93" i="85"/>
  <c r="J97" i="85"/>
  <c r="J101" i="85"/>
  <c r="J105" i="85"/>
  <c r="P112" i="85"/>
  <c r="J130" i="85"/>
  <c r="J138" i="85"/>
  <c r="P142" i="85"/>
  <c r="O142" i="85"/>
  <c r="P97" i="85"/>
  <c r="P101" i="85"/>
  <c r="P105" i="85"/>
  <c r="J112" i="85"/>
  <c r="P130" i="85"/>
  <c r="P138" i="85"/>
  <c r="K142" i="85"/>
  <c r="H142" i="85"/>
  <c r="I142" i="85"/>
  <c r="J93" i="85"/>
  <c r="J78" i="85"/>
  <c r="O141" i="85"/>
  <c r="P140" i="85"/>
  <c r="P141" i="85" s="1"/>
  <c r="M141" i="85"/>
  <c r="A155" i="84"/>
  <c r="N141" i="84"/>
  <c r="L141" i="84"/>
  <c r="K141" i="84"/>
  <c r="I141" i="84"/>
  <c r="H141" i="84"/>
  <c r="O140" i="84"/>
  <c r="O141" i="84" s="1"/>
  <c r="M140" i="84"/>
  <c r="M141" i="84" s="1"/>
  <c r="J140" i="84"/>
  <c r="J141" i="84" s="1"/>
  <c r="O138" i="84"/>
  <c r="N138" i="84"/>
  <c r="L138" i="84"/>
  <c r="K138" i="84"/>
  <c r="I138" i="84"/>
  <c r="H138" i="84"/>
  <c r="P137" i="84"/>
  <c r="M137" i="84"/>
  <c r="J137" i="84"/>
  <c r="P136" i="84"/>
  <c r="M136" i="84"/>
  <c r="J136" i="84"/>
  <c r="P135" i="84"/>
  <c r="M135" i="84"/>
  <c r="J135" i="84"/>
  <c r="P134" i="84"/>
  <c r="M134" i="84"/>
  <c r="J134" i="84"/>
  <c r="P133" i="84"/>
  <c r="M133" i="84"/>
  <c r="J133" i="84"/>
  <c r="P132" i="84"/>
  <c r="M132" i="84"/>
  <c r="J132" i="84"/>
  <c r="J138" i="84" s="1"/>
  <c r="O130" i="84"/>
  <c r="N130" i="84"/>
  <c r="L130" i="84"/>
  <c r="K130" i="84"/>
  <c r="I130" i="84"/>
  <c r="H130" i="84"/>
  <c r="P129" i="84"/>
  <c r="M129" i="84"/>
  <c r="J129" i="84"/>
  <c r="P128" i="84"/>
  <c r="M128" i="84"/>
  <c r="J128" i="84"/>
  <c r="P127" i="84"/>
  <c r="M127" i="84"/>
  <c r="J127" i="84"/>
  <c r="P126" i="84"/>
  <c r="M126" i="84"/>
  <c r="J126" i="84"/>
  <c r="P125" i="84"/>
  <c r="M125" i="84"/>
  <c r="J125" i="84"/>
  <c r="P124" i="84"/>
  <c r="M124" i="84"/>
  <c r="J124" i="84"/>
  <c r="J130" i="84" s="1"/>
  <c r="P122" i="84"/>
  <c r="O122" i="84"/>
  <c r="N122" i="84"/>
  <c r="M122" i="84"/>
  <c r="L122" i="84"/>
  <c r="K122" i="84"/>
  <c r="I122" i="84"/>
  <c r="H122" i="84"/>
  <c r="J121" i="84"/>
  <c r="J122" i="84" s="1"/>
  <c r="O120" i="84"/>
  <c r="N120" i="84"/>
  <c r="M120" i="84"/>
  <c r="L120" i="84"/>
  <c r="K120" i="84"/>
  <c r="I120" i="84"/>
  <c r="H120" i="84"/>
  <c r="P119" i="84"/>
  <c r="P120" i="84" s="1"/>
  <c r="M119" i="84"/>
  <c r="J119" i="84"/>
  <c r="J120" i="84" s="1"/>
  <c r="O117" i="84"/>
  <c r="N117" i="84"/>
  <c r="L117" i="84"/>
  <c r="K117" i="84"/>
  <c r="I117" i="84"/>
  <c r="H117" i="84"/>
  <c r="P116" i="84"/>
  <c r="P117" i="84" s="1"/>
  <c r="M116" i="84"/>
  <c r="M117" i="84" s="1"/>
  <c r="J116" i="84"/>
  <c r="J117" i="84" s="1"/>
  <c r="P114" i="84"/>
  <c r="O114" i="84"/>
  <c r="N114" i="84"/>
  <c r="M114" i="84"/>
  <c r="L114" i="84"/>
  <c r="K114" i="84"/>
  <c r="I114" i="84"/>
  <c r="H114" i="84"/>
  <c r="J113" i="84"/>
  <c r="J114" i="84" s="1"/>
  <c r="O112" i="84"/>
  <c r="N112" i="84"/>
  <c r="L112" i="84"/>
  <c r="K112" i="84"/>
  <c r="I112" i="84"/>
  <c r="H112" i="84"/>
  <c r="P111" i="84"/>
  <c r="M111" i="84"/>
  <c r="J111" i="84"/>
  <c r="P110" i="84"/>
  <c r="M110" i="84"/>
  <c r="M112" i="84" s="1"/>
  <c r="J110" i="84"/>
  <c r="O108" i="84"/>
  <c r="N108" i="84"/>
  <c r="L108" i="84"/>
  <c r="K108" i="84"/>
  <c r="I108" i="84"/>
  <c r="H108" i="84"/>
  <c r="P107" i="84"/>
  <c r="P108" i="84" s="1"/>
  <c r="M107" i="84"/>
  <c r="M108" i="84" s="1"/>
  <c r="J107" i="84"/>
  <c r="J108" i="84" s="1"/>
  <c r="O105" i="84"/>
  <c r="N105" i="84"/>
  <c r="L105" i="84"/>
  <c r="K105" i="84"/>
  <c r="I105" i="84"/>
  <c r="H105" i="84"/>
  <c r="P104" i="84"/>
  <c r="M104" i="84"/>
  <c r="J104" i="84"/>
  <c r="P103" i="84"/>
  <c r="P105" i="84" s="1"/>
  <c r="M103" i="84"/>
  <c r="J103" i="84"/>
  <c r="J105" i="84" s="1"/>
  <c r="O101" i="84"/>
  <c r="N101" i="84"/>
  <c r="L101" i="84"/>
  <c r="K101" i="84"/>
  <c r="I101" i="84"/>
  <c r="H101" i="84"/>
  <c r="P100" i="84"/>
  <c r="M100" i="84"/>
  <c r="J100" i="84"/>
  <c r="P99" i="84"/>
  <c r="P101" i="84" s="1"/>
  <c r="M99" i="84"/>
  <c r="J99" i="84"/>
  <c r="J101" i="84" s="1"/>
  <c r="O97" i="84"/>
  <c r="N97" i="84"/>
  <c r="L97" i="84"/>
  <c r="K97" i="84"/>
  <c r="I97" i="84"/>
  <c r="H97" i="84"/>
  <c r="P96" i="84"/>
  <c r="M96" i="84"/>
  <c r="J96" i="84"/>
  <c r="P95" i="84"/>
  <c r="P97" i="84" s="1"/>
  <c r="M95" i="84"/>
  <c r="J95" i="84"/>
  <c r="J97" i="84" s="1"/>
  <c r="O93" i="84"/>
  <c r="N93" i="84"/>
  <c r="L93" i="84"/>
  <c r="K93" i="84"/>
  <c r="I93" i="84"/>
  <c r="H93" i="84"/>
  <c r="P92" i="84"/>
  <c r="M92" i="84"/>
  <c r="J92" i="84"/>
  <c r="P91" i="84"/>
  <c r="M91" i="84"/>
  <c r="J91" i="84"/>
  <c r="P90" i="84"/>
  <c r="M90" i="84"/>
  <c r="J90" i="84"/>
  <c r="P89" i="84"/>
  <c r="M89" i="84"/>
  <c r="J89" i="84"/>
  <c r="P88" i="84"/>
  <c r="M88" i="84"/>
  <c r="J88" i="84"/>
  <c r="P87" i="84"/>
  <c r="M87" i="84"/>
  <c r="J87" i="84"/>
  <c r="P86" i="84"/>
  <c r="M86" i="84"/>
  <c r="J86" i="84"/>
  <c r="P85" i="84"/>
  <c r="M85" i="84"/>
  <c r="J85" i="84"/>
  <c r="P84" i="84"/>
  <c r="M84" i="84"/>
  <c r="J84" i="84"/>
  <c r="P83" i="84"/>
  <c r="M83" i="84"/>
  <c r="J83" i="84"/>
  <c r="P82" i="84"/>
  <c r="M82" i="84"/>
  <c r="J82" i="84"/>
  <c r="P81" i="84"/>
  <c r="M81" i="84"/>
  <c r="J81" i="84"/>
  <c r="P80" i="84"/>
  <c r="M80" i="84"/>
  <c r="J80" i="84"/>
  <c r="O78" i="84"/>
  <c r="O142" i="84" s="1"/>
  <c r="N78" i="84"/>
  <c r="L78" i="84"/>
  <c r="K78" i="84"/>
  <c r="I78" i="84"/>
  <c r="I142" i="84" s="1"/>
  <c r="H78" i="84"/>
  <c r="P77" i="84"/>
  <c r="M77" i="84"/>
  <c r="J77" i="84"/>
  <c r="P76" i="84"/>
  <c r="M76" i="84"/>
  <c r="J76" i="84"/>
  <c r="P75" i="84"/>
  <c r="M75" i="84"/>
  <c r="J75" i="84"/>
  <c r="P74" i="84"/>
  <c r="M74" i="84"/>
  <c r="J74" i="84"/>
  <c r="P73" i="84"/>
  <c r="M73" i="84"/>
  <c r="J73" i="84"/>
  <c r="P72" i="84"/>
  <c r="M72" i="84"/>
  <c r="J72" i="84"/>
  <c r="P71" i="84"/>
  <c r="M71" i="84"/>
  <c r="J71" i="84"/>
  <c r="P70" i="84"/>
  <c r="M70" i="84"/>
  <c r="J70" i="84"/>
  <c r="P69" i="84"/>
  <c r="M69" i="84"/>
  <c r="J69" i="84"/>
  <c r="P68" i="84"/>
  <c r="M68" i="84"/>
  <c r="J68" i="84"/>
  <c r="P67" i="84"/>
  <c r="M67" i="84"/>
  <c r="J67" i="84"/>
  <c r="J66" i="84"/>
  <c r="P65" i="84"/>
  <c r="M65" i="84"/>
  <c r="J65" i="84"/>
  <c r="P64" i="84"/>
  <c r="M64" i="84"/>
  <c r="J64" i="84"/>
  <c r="P63" i="84"/>
  <c r="M63" i="84"/>
  <c r="J63" i="84"/>
  <c r="P62" i="84"/>
  <c r="M62" i="84"/>
  <c r="J62" i="84"/>
  <c r="P61" i="84"/>
  <c r="M61" i="84"/>
  <c r="J61" i="84"/>
  <c r="P60" i="84"/>
  <c r="M60" i="84"/>
  <c r="J60" i="84"/>
  <c r="P59" i="84"/>
  <c r="M59" i="84"/>
  <c r="J59" i="84"/>
  <c r="P58" i="84"/>
  <c r="M58" i="84"/>
  <c r="J58" i="84"/>
  <c r="P57" i="84"/>
  <c r="M57" i="84"/>
  <c r="J57" i="84"/>
  <c r="P56" i="84"/>
  <c r="M56" i="84"/>
  <c r="J56" i="84"/>
  <c r="P55" i="84"/>
  <c r="M55" i="84"/>
  <c r="J55" i="84"/>
  <c r="P54" i="84"/>
  <c r="M54" i="84"/>
  <c r="J54" i="84"/>
  <c r="P53" i="84"/>
  <c r="M53" i="84"/>
  <c r="J53" i="84"/>
  <c r="P52" i="84"/>
  <c r="M52" i="84"/>
  <c r="J52" i="84"/>
  <c r="P51" i="84"/>
  <c r="M51" i="84"/>
  <c r="J51" i="84"/>
  <c r="P50" i="84"/>
  <c r="M50" i="84"/>
  <c r="J50" i="84"/>
  <c r="P49" i="84"/>
  <c r="M49" i="84"/>
  <c r="J49" i="84"/>
  <c r="P48" i="84"/>
  <c r="M48" i="84"/>
  <c r="J48" i="84"/>
  <c r="P47" i="84"/>
  <c r="M47" i="84"/>
  <c r="J47" i="84"/>
  <c r="P46" i="84"/>
  <c r="M46" i="84"/>
  <c r="J46" i="84"/>
  <c r="P45" i="84"/>
  <c r="M45" i="84"/>
  <c r="J45" i="84"/>
  <c r="P44" i="84"/>
  <c r="M44" i="84"/>
  <c r="J44" i="84"/>
  <c r="P43" i="84"/>
  <c r="M43" i="84"/>
  <c r="J43" i="84"/>
  <c r="P42" i="84"/>
  <c r="M42" i="84"/>
  <c r="J42" i="84"/>
  <c r="P41" i="84"/>
  <c r="M41" i="84"/>
  <c r="J41" i="84"/>
  <c r="P40" i="84"/>
  <c r="M40" i="84"/>
  <c r="J40" i="84"/>
  <c r="P39" i="84"/>
  <c r="M39" i="84"/>
  <c r="J39" i="84"/>
  <c r="P38" i="84"/>
  <c r="M38" i="84"/>
  <c r="J38" i="84"/>
  <c r="P37" i="84"/>
  <c r="P78" i="84" s="1"/>
  <c r="M37" i="84"/>
  <c r="J37" i="84"/>
  <c r="B35" i="84"/>
  <c r="C35" i="84" s="1"/>
  <c r="D35" i="84" s="1"/>
  <c r="E35" i="84" s="1"/>
  <c r="F35" i="84" s="1"/>
  <c r="G35" i="84" s="1"/>
  <c r="N34" i="84"/>
  <c r="K34" i="84"/>
  <c r="P25" i="84"/>
  <c r="H22" i="84"/>
  <c r="M78" i="84" l="1"/>
  <c r="H142" i="84"/>
  <c r="N142" i="84"/>
  <c r="P93" i="84"/>
  <c r="M97" i="84"/>
  <c r="M101" i="84"/>
  <c r="M105" i="84"/>
  <c r="J112" i="84"/>
  <c r="K142" i="84"/>
  <c r="P112" i="84"/>
  <c r="P142" i="84" s="1"/>
  <c r="M130" i="84"/>
  <c r="M138" i="84"/>
  <c r="L142" i="84"/>
  <c r="M93" i="84"/>
  <c r="P130" i="84"/>
  <c r="P138" i="84"/>
  <c r="J142" i="85"/>
  <c r="J93" i="84"/>
  <c r="J78" i="84"/>
  <c r="P140" i="84"/>
  <c r="P141" i="84" s="1"/>
  <c r="A155" i="83"/>
  <c r="N141" i="83"/>
  <c r="L141" i="83"/>
  <c r="K141" i="83"/>
  <c r="I141" i="83"/>
  <c r="H141" i="83"/>
  <c r="M140" i="83"/>
  <c r="M141" i="83" s="1"/>
  <c r="J140" i="83"/>
  <c r="J141" i="83" s="1"/>
  <c r="O138" i="83"/>
  <c r="N138" i="83"/>
  <c r="L138" i="83"/>
  <c r="K138" i="83"/>
  <c r="I138" i="83"/>
  <c r="H138" i="83"/>
  <c r="P137" i="83"/>
  <c r="M137" i="83"/>
  <c r="J137" i="83"/>
  <c r="P136" i="83"/>
  <c r="M136" i="83"/>
  <c r="J136" i="83"/>
  <c r="P135" i="83"/>
  <c r="M135" i="83"/>
  <c r="J135" i="83"/>
  <c r="P134" i="83"/>
  <c r="M134" i="83"/>
  <c r="J134" i="83"/>
  <c r="P133" i="83"/>
  <c r="M133" i="83"/>
  <c r="J133" i="83"/>
  <c r="P132" i="83"/>
  <c r="M132" i="83"/>
  <c r="J132" i="83"/>
  <c r="O130" i="83"/>
  <c r="N130" i="83"/>
  <c r="L130" i="83"/>
  <c r="K130" i="83"/>
  <c r="I130" i="83"/>
  <c r="H130" i="83"/>
  <c r="P129" i="83"/>
  <c r="M129" i="83"/>
  <c r="J129" i="83"/>
  <c r="P128" i="83"/>
  <c r="M128" i="83"/>
  <c r="J128" i="83"/>
  <c r="P127" i="83"/>
  <c r="M127" i="83"/>
  <c r="J127" i="83"/>
  <c r="P126" i="83"/>
  <c r="M126" i="83"/>
  <c r="J126" i="83"/>
  <c r="P125" i="83"/>
  <c r="M125" i="83"/>
  <c r="J125" i="83"/>
  <c r="P124" i="83"/>
  <c r="M124" i="83"/>
  <c r="J124" i="83"/>
  <c r="P122" i="83"/>
  <c r="O122" i="83"/>
  <c r="N122" i="83"/>
  <c r="M122" i="83"/>
  <c r="L122" i="83"/>
  <c r="K122" i="83"/>
  <c r="I122" i="83"/>
  <c r="H122" i="83"/>
  <c r="J121" i="83"/>
  <c r="J122" i="83" s="1"/>
  <c r="O120" i="83"/>
  <c r="N120" i="83"/>
  <c r="L120" i="83"/>
  <c r="K120" i="83"/>
  <c r="I120" i="83"/>
  <c r="H120" i="83"/>
  <c r="P119" i="83"/>
  <c r="P120" i="83" s="1"/>
  <c r="M119" i="83"/>
  <c r="M120" i="83" s="1"/>
  <c r="J119" i="83"/>
  <c r="J120" i="83" s="1"/>
  <c r="O117" i="83"/>
  <c r="N117" i="83"/>
  <c r="L117" i="83"/>
  <c r="K117" i="83"/>
  <c r="I117" i="83"/>
  <c r="H117" i="83"/>
  <c r="P116" i="83"/>
  <c r="P117" i="83" s="1"/>
  <c r="M116" i="83"/>
  <c r="M117" i="83" s="1"/>
  <c r="J116" i="83"/>
  <c r="J117" i="83" s="1"/>
  <c r="P114" i="83"/>
  <c r="O114" i="83"/>
  <c r="N114" i="83"/>
  <c r="M114" i="83"/>
  <c r="L114" i="83"/>
  <c r="K114" i="83"/>
  <c r="I114" i="83"/>
  <c r="H114" i="83"/>
  <c r="J113" i="83"/>
  <c r="J114" i="83" s="1"/>
  <c r="O112" i="83"/>
  <c r="N112" i="83"/>
  <c r="L112" i="83"/>
  <c r="K112" i="83"/>
  <c r="I112" i="83"/>
  <c r="H112" i="83"/>
  <c r="P111" i="83"/>
  <c r="M111" i="83"/>
  <c r="J111" i="83"/>
  <c r="P110" i="83"/>
  <c r="M110" i="83"/>
  <c r="M112" i="83" s="1"/>
  <c r="J110" i="83"/>
  <c r="O108" i="83"/>
  <c r="N108" i="83"/>
  <c r="L108" i="83"/>
  <c r="K108" i="83"/>
  <c r="I108" i="83"/>
  <c r="H108" i="83"/>
  <c r="P107" i="83"/>
  <c r="P108" i="83" s="1"/>
  <c r="M107" i="83"/>
  <c r="M108" i="83" s="1"/>
  <c r="J107" i="83"/>
  <c r="J108" i="83" s="1"/>
  <c r="O105" i="83"/>
  <c r="N105" i="83"/>
  <c r="L105" i="83"/>
  <c r="K105" i="83"/>
  <c r="I105" i="83"/>
  <c r="H105" i="83"/>
  <c r="P104" i="83"/>
  <c r="M104" i="83"/>
  <c r="J104" i="83"/>
  <c r="P103" i="83"/>
  <c r="P105" i="83" s="1"/>
  <c r="M103" i="83"/>
  <c r="J103" i="83"/>
  <c r="O101" i="83"/>
  <c r="N101" i="83"/>
  <c r="L101" i="83"/>
  <c r="K101" i="83"/>
  <c r="I101" i="83"/>
  <c r="H101" i="83"/>
  <c r="P100" i="83"/>
  <c r="M100" i="83"/>
  <c r="J100" i="83"/>
  <c r="P99" i="83"/>
  <c r="P101" i="83" s="1"/>
  <c r="M99" i="83"/>
  <c r="J99" i="83"/>
  <c r="O97" i="83"/>
  <c r="N97" i="83"/>
  <c r="L97" i="83"/>
  <c r="K97" i="83"/>
  <c r="I97" i="83"/>
  <c r="H97" i="83"/>
  <c r="P96" i="83"/>
  <c r="M96" i="83"/>
  <c r="J96" i="83"/>
  <c r="P95" i="83"/>
  <c r="P97" i="83" s="1"/>
  <c r="M95" i="83"/>
  <c r="J95" i="83"/>
  <c r="J97" i="83" s="1"/>
  <c r="O93" i="83"/>
  <c r="N93" i="83"/>
  <c r="L93" i="83"/>
  <c r="K93" i="83"/>
  <c r="I93" i="83"/>
  <c r="H93" i="83"/>
  <c r="P92" i="83"/>
  <c r="M92" i="83"/>
  <c r="J92" i="83"/>
  <c r="P91" i="83"/>
  <c r="M91" i="83"/>
  <c r="J91" i="83"/>
  <c r="P90" i="83"/>
  <c r="M90" i="83"/>
  <c r="J90" i="83"/>
  <c r="P89" i="83"/>
  <c r="M89" i="83"/>
  <c r="J89" i="83"/>
  <c r="P88" i="83"/>
  <c r="M88" i="83"/>
  <c r="J88" i="83"/>
  <c r="P87" i="83"/>
  <c r="M87" i="83"/>
  <c r="J87" i="83"/>
  <c r="P86" i="83"/>
  <c r="M86" i="83"/>
  <c r="J86" i="83"/>
  <c r="P85" i="83"/>
  <c r="M85" i="83"/>
  <c r="J85" i="83"/>
  <c r="P84" i="83"/>
  <c r="M84" i="83"/>
  <c r="J84" i="83"/>
  <c r="P83" i="83"/>
  <c r="M83" i="83"/>
  <c r="J83" i="83"/>
  <c r="P82" i="83"/>
  <c r="M82" i="83"/>
  <c r="J82" i="83"/>
  <c r="P81" i="83"/>
  <c r="M81" i="83"/>
  <c r="J81" i="83"/>
  <c r="P80" i="83"/>
  <c r="M80" i="83"/>
  <c r="J80" i="83"/>
  <c r="O78" i="83"/>
  <c r="N78" i="83"/>
  <c r="L78" i="83"/>
  <c r="L142" i="83" s="1"/>
  <c r="K78" i="83"/>
  <c r="I78" i="83"/>
  <c r="H78" i="83"/>
  <c r="P77" i="83"/>
  <c r="M77" i="83"/>
  <c r="J77" i="83"/>
  <c r="P76" i="83"/>
  <c r="M76" i="83"/>
  <c r="J76" i="83"/>
  <c r="P75" i="83"/>
  <c r="M75" i="83"/>
  <c r="J75" i="83"/>
  <c r="P74" i="83"/>
  <c r="M74" i="83"/>
  <c r="J74" i="83"/>
  <c r="P73" i="83"/>
  <c r="M73" i="83"/>
  <c r="J73" i="83"/>
  <c r="P72" i="83"/>
  <c r="M72" i="83"/>
  <c r="J72" i="83"/>
  <c r="P71" i="83"/>
  <c r="M71" i="83"/>
  <c r="J71" i="83"/>
  <c r="P70" i="83"/>
  <c r="M70" i="83"/>
  <c r="J70" i="83"/>
  <c r="P69" i="83"/>
  <c r="M69" i="83"/>
  <c r="J69" i="83"/>
  <c r="P68" i="83"/>
  <c r="M68" i="83"/>
  <c r="J68" i="83"/>
  <c r="P67" i="83"/>
  <c r="M67" i="83"/>
  <c r="J67" i="83"/>
  <c r="J66" i="83"/>
  <c r="P65" i="83"/>
  <c r="M65" i="83"/>
  <c r="J65" i="83"/>
  <c r="P64" i="83"/>
  <c r="M64" i="83"/>
  <c r="J64" i="83"/>
  <c r="P63" i="83"/>
  <c r="M63" i="83"/>
  <c r="J63" i="83"/>
  <c r="P62" i="83"/>
  <c r="M62" i="83"/>
  <c r="J62" i="83"/>
  <c r="P61" i="83"/>
  <c r="M61" i="83"/>
  <c r="J61" i="83"/>
  <c r="P60" i="83"/>
  <c r="M60" i="83"/>
  <c r="J60" i="83"/>
  <c r="P59" i="83"/>
  <c r="M59" i="83"/>
  <c r="J59" i="83"/>
  <c r="P58" i="83"/>
  <c r="M58" i="83"/>
  <c r="J58" i="83"/>
  <c r="P57" i="83"/>
  <c r="M57" i="83"/>
  <c r="J57" i="83"/>
  <c r="P56" i="83"/>
  <c r="M56" i="83"/>
  <c r="J56" i="83"/>
  <c r="P55" i="83"/>
  <c r="M55" i="83"/>
  <c r="J55" i="83"/>
  <c r="P54" i="83"/>
  <c r="M54" i="83"/>
  <c r="J54" i="83"/>
  <c r="P53" i="83"/>
  <c r="M53" i="83"/>
  <c r="J53" i="83"/>
  <c r="P52" i="83"/>
  <c r="M52" i="83"/>
  <c r="J52" i="83"/>
  <c r="P51" i="83"/>
  <c r="M51" i="83"/>
  <c r="J51" i="83"/>
  <c r="P50" i="83"/>
  <c r="M50" i="83"/>
  <c r="J50" i="83"/>
  <c r="P49" i="83"/>
  <c r="M49" i="83"/>
  <c r="J49" i="83"/>
  <c r="P48" i="83"/>
  <c r="M48" i="83"/>
  <c r="J48" i="83"/>
  <c r="P47" i="83"/>
  <c r="M47" i="83"/>
  <c r="J47" i="83"/>
  <c r="P46" i="83"/>
  <c r="M46" i="83"/>
  <c r="J46" i="83"/>
  <c r="P45" i="83"/>
  <c r="M45" i="83"/>
  <c r="J45" i="83"/>
  <c r="P44" i="83"/>
  <c r="M44" i="83"/>
  <c r="J44" i="83"/>
  <c r="P43" i="83"/>
  <c r="M43" i="83"/>
  <c r="J43" i="83"/>
  <c r="P42" i="83"/>
  <c r="M42" i="83"/>
  <c r="J42" i="83"/>
  <c r="P41" i="83"/>
  <c r="M41" i="83"/>
  <c r="J41" i="83"/>
  <c r="P40" i="83"/>
  <c r="M40" i="83"/>
  <c r="J40" i="83"/>
  <c r="P39" i="83"/>
  <c r="M39" i="83"/>
  <c r="J39" i="83"/>
  <c r="P38" i="83"/>
  <c r="M38" i="83"/>
  <c r="J38" i="83"/>
  <c r="P37" i="83"/>
  <c r="M37" i="83"/>
  <c r="J37" i="83"/>
  <c r="J78" i="83" s="1"/>
  <c r="B35" i="83"/>
  <c r="C35" i="83" s="1"/>
  <c r="D35" i="83" s="1"/>
  <c r="E35" i="83" s="1"/>
  <c r="F35" i="83" s="1"/>
  <c r="G35" i="83" s="1"/>
  <c r="N34" i="83"/>
  <c r="K34" i="83"/>
  <c r="P25" i="83"/>
  <c r="H22" i="83"/>
  <c r="K142" i="83" l="1"/>
  <c r="J93" i="83"/>
  <c r="M93" i="83"/>
  <c r="J112" i="83"/>
  <c r="P130" i="83"/>
  <c r="P138" i="83"/>
  <c r="O140" i="83"/>
  <c r="O141" i="83" s="1"/>
  <c r="H142" i="83"/>
  <c r="N142" i="83"/>
  <c r="P93" i="83"/>
  <c r="M97" i="83"/>
  <c r="M101" i="83"/>
  <c r="M105" i="83"/>
  <c r="P112" i="83"/>
  <c r="J130" i="83"/>
  <c r="J138" i="83"/>
  <c r="P78" i="83"/>
  <c r="O142" i="83"/>
  <c r="M130" i="83"/>
  <c r="M138" i="83"/>
  <c r="M142" i="84"/>
  <c r="J142" i="84"/>
  <c r="M78" i="83"/>
  <c r="M142" i="83" s="1"/>
  <c r="J105" i="83"/>
  <c r="I142" i="83"/>
  <c r="J101" i="83"/>
  <c r="P142" i="83"/>
  <c r="I112" i="82"/>
  <c r="J112" i="82"/>
  <c r="K112" i="82"/>
  <c r="L112" i="82"/>
  <c r="N112" i="82"/>
  <c r="O112" i="82"/>
  <c r="O105" i="82"/>
  <c r="N105" i="82"/>
  <c r="L105" i="82"/>
  <c r="K105" i="82"/>
  <c r="I105" i="82"/>
  <c r="H105" i="82"/>
  <c r="P104" i="82"/>
  <c r="M104" i="82"/>
  <c r="J104" i="82"/>
  <c r="P103" i="82"/>
  <c r="M103" i="82"/>
  <c r="J103" i="82"/>
  <c r="P114" i="82"/>
  <c r="O114" i="82"/>
  <c r="N114" i="82"/>
  <c r="M114" i="82"/>
  <c r="L114" i="82"/>
  <c r="K114" i="82"/>
  <c r="I114" i="82"/>
  <c r="H114" i="82"/>
  <c r="J113" i="82"/>
  <c r="J114" i="82" s="1"/>
  <c r="H112" i="82"/>
  <c r="P111" i="82"/>
  <c r="M111" i="82"/>
  <c r="J111" i="82"/>
  <c r="P110" i="82"/>
  <c r="P112" i="82" s="1"/>
  <c r="M110" i="82"/>
  <c r="M112" i="82" s="1"/>
  <c r="J110" i="82"/>
  <c r="M105" i="82" l="1"/>
  <c r="P140" i="83"/>
  <c r="P141" i="83" s="1"/>
  <c r="J142" i="83"/>
  <c r="P105" i="82"/>
  <c r="J105" i="82"/>
  <c r="A155" i="82"/>
  <c r="N141" i="82"/>
  <c r="L141" i="82"/>
  <c r="K141" i="82"/>
  <c r="I141" i="82"/>
  <c r="H141" i="82"/>
  <c r="M140" i="82"/>
  <c r="O140" i="82" s="1"/>
  <c r="J140" i="82"/>
  <c r="J141" i="82" s="1"/>
  <c r="O138" i="82"/>
  <c r="N138" i="82"/>
  <c r="L138" i="82"/>
  <c r="K138" i="82"/>
  <c r="I138" i="82"/>
  <c r="H138" i="82"/>
  <c r="P137" i="82"/>
  <c r="M137" i="82"/>
  <c r="J137" i="82"/>
  <c r="P136" i="82"/>
  <c r="M136" i="82"/>
  <c r="J136" i="82"/>
  <c r="P135" i="82"/>
  <c r="M135" i="82"/>
  <c r="J135" i="82"/>
  <c r="P134" i="82"/>
  <c r="M134" i="82"/>
  <c r="J134" i="82"/>
  <c r="P133" i="82"/>
  <c r="M133" i="82"/>
  <c r="J133" i="82"/>
  <c r="P132" i="82"/>
  <c r="M132" i="82"/>
  <c r="J132" i="82"/>
  <c r="O130" i="82"/>
  <c r="N130" i="82"/>
  <c r="L130" i="82"/>
  <c r="K130" i="82"/>
  <c r="I130" i="82"/>
  <c r="H130" i="82"/>
  <c r="P129" i="82"/>
  <c r="M129" i="82"/>
  <c r="J129" i="82"/>
  <c r="P128" i="82"/>
  <c r="M128" i="82"/>
  <c r="J128" i="82"/>
  <c r="P127" i="82"/>
  <c r="M127" i="82"/>
  <c r="J127" i="82"/>
  <c r="P126" i="82"/>
  <c r="M126" i="82"/>
  <c r="J126" i="82"/>
  <c r="P125" i="82"/>
  <c r="M125" i="82"/>
  <c r="J125" i="82"/>
  <c r="P124" i="82"/>
  <c r="M124" i="82"/>
  <c r="J124" i="82"/>
  <c r="P122" i="82"/>
  <c r="O122" i="82"/>
  <c r="N122" i="82"/>
  <c r="M122" i="82"/>
  <c r="L122" i="82"/>
  <c r="K122" i="82"/>
  <c r="I122" i="82"/>
  <c r="H122" i="82"/>
  <c r="J121" i="82"/>
  <c r="J122" i="82" s="1"/>
  <c r="O120" i="82"/>
  <c r="N120" i="82"/>
  <c r="L120" i="82"/>
  <c r="K120" i="82"/>
  <c r="I120" i="82"/>
  <c r="H120" i="82"/>
  <c r="P119" i="82"/>
  <c r="P120" i="82" s="1"/>
  <c r="M119" i="82"/>
  <c r="M120" i="82" s="1"/>
  <c r="J119" i="82"/>
  <c r="J120" i="82" s="1"/>
  <c r="O117" i="82"/>
  <c r="N117" i="82"/>
  <c r="L117" i="82"/>
  <c r="K117" i="82"/>
  <c r="I117" i="82"/>
  <c r="H117" i="82"/>
  <c r="P116" i="82"/>
  <c r="P117" i="82" s="1"/>
  <c r="M116" i="82"/>
  <c r="M117" i="82" s="1"/>
  <c r="J116" i="82"/>
  <c r="J117" i="82" s="1"/>
  <c r="O108" i="82"/>
  <c r="N108" i="82"/>
  <c r="L108" i="82"/>
  <c r="K108" i="82"/>
  <c r="I108" i="82"/>
  <c r="H108" i="82"/>
  <c r="P107" i="82"/>
  <c r="P108" i="82" s="1"/>
  <c r="M107" i="82"/>
  <c r="M108" i="82" s="1"/>
  <c r="J107" i="82"/>
  <c r="J108" i="82" s="1"/>
  <c r="O101" i="82"/>
  <c r="N101" i="82"/>
  <c r="L101" i="82"/>
  <c r="K101" i="82"/>
  <c r="I101" i="82"/>
  <c r="H101" i="82"/>
  <c r="P100" i="82"/>
  <c r="M100" i="82"/>
  <c r="J100" i="82"/>
  <c r="P99" i="82"/>
  <c r="M99" i="82"/>
  <c r="J99" i="82"/>
  <c r="O97" i="82"/>
  <c r="N97" i="82"/>
  <c r="L97" i="82"/>
  <c r="K97" i="82"/>
  <c r="I97" i="82"/>
  <c r="H97" i="82"/>
  <c r="P96" i="82"/>
  <c r="M96" i="82"/>
  <c r="J96" i="82"/>
  <c r="P95" i="82"/>
  <c r="M95" i="82"/>
  <c r="J95" i="82"/>
  <c r="O93" i="82"/>
  <c r="N93" i="82"/>
  <c r="L93" i="82"/>
  <c r="K93" i="82"/>
  <c r="I93" i="82"/>
  <c r="H93" i="82"/>
  <c r="P92" i="82"/>
  <c r="M92" i="82"/>
  <c r="J92" i="82"/>
  <c r="P91" i="82"/>
  <c r="M91" i="82"/>
  <c r="J91" i="82"/>
  <c r="P90" i="82"/>
  <c r="M90" i="82"/>
  <c r="J90" i="82"/>
  <c r="P89" i="82"/>
  <c r="M89" i="82"/>
  <c r="J89" i="82"/>
  <c r="P88" i="82"/>
  <c r="M88" i="82"/>
  <c r="J88" i="82"/>
  <c r="P87" i="82"/>
  <c r="M87" i="82"/>
  <c r="J87" i="82"/>
  <c r="P86" i="82"/>
  <c r="M86" i="82"/>
  <c r="J86" i="82"/>
  <c r="P85" i="82"/>
  <c r="M85" i="82"/>
  <c r="J85" i="82"/>
  <c r="P84" i="82"/>
  <c r="M84" i="82"/>
  <c r="J84" i="82"/>
  <c r="P83" i="82"/>
  <c r="M83" i="82"/>
  <c r="J83" i="82"/>
  <c r="P82" i="82"/>
  <c r="M82" i="82"/>
  <c r="J82" i="82"/>
  <c r="P81" i="82"/>
  <c r="M81" i="82"/>
  <c r="J81" i="82"/>
  <c r="P80" i="82"/>
  <c r="M80" i="82"/>
  <c r="J80" i="82"/>
  <c r="O78" i="82"/>
  <c r="N78" i="82"/>
  <c r="L78" i="82"/>
  <c r="K78" i="82"/>
  <c r="K142" i="82" s="1"/>
  <c r="I78" i="82"/>
  <c r="H78" i="82"/>
  <c r="P77" i="82"/>
  <c r="M77" i="82"/>
  <c r="J77" i="82"/>
  <c r="P76" i="82"/>
  <c r="M76" i="82"/>
  <c r="J76" i="82"/>
  <c r="P75" i="82"/>
  <c r="M75" i="82"/>
  <c r="J75" i="82"/>
  <c r="P74" i="82"/>
  <c r="M74" i="82"/>
  <c r="J74" i="82"/>
  <c r="P73" i="82"/>
  <c r="M73" i="82"/>
  <c r="J73" i="82"/>
  <c r="P72" i="82"/>
  <c r="M72" i="82"/>
  <c r="J72" i="82"/>
  <c r="P71" i="82"/>
  <c r="M71" i="82"/>
  <c r="J71" i="82"/>
  <c r="P70" i="82"/>
  <c r="M70" i="82"/>
  <c r="J70" i="82"/>
  <c r="P69" i="82"/>
  <c r="M69" i="82"/>
  <c r="J69" i="82"/>
  <c r="P68" i="82"/>
  <c r="M68" i="82"/>
  <c r="J68" i="82"/>
  <c r="P67" i="82"/>
  <c r="M67" i="82"/>
  <c r="J67" i="82"/>
  <c r="J66" i="82"/>
  <c r="P65" i="82"/>
  <c r="M65" i="82"/>
  <c r="J65" i="82"/>
  <c r="P64" i="82"/>
  <c r="M64" i="82"/>
  <c r="J64" i="82"/>
  <c r="P63" i="82"/>
  <c r="M63" i="82"/>
  <c r="J63" i="82"/>
  <c r="P62" i="82"/>
  <c r="M62" i="82"/>
  <c r="J62" i="82"/>
  <c r="P61" i="82"/>
  <c r="M61" i="82"/>
  <c r="J61" i="82"/>
  <c r="P60" i="82"/>
  <c r="M60" i="82"/>
  <c r="J60" i="82"/>
  <c r="P59" i="82"/>
  <c r="M59" i="82"/>
  <c r="J59" i="82"/>
  <c r="P58" i="82"/>
  <c r="M58" i="82"/>
  <c r="J58" i="82"/>
  <c r="P57" i="82"/>
  <c r="M57" i="82"/>
  <c r="J57" i="82"/>
  <c r="P56" i="82"/>
  <c r="M56" i="82"/>
  <c r="J56" i="82"/>
  <c r="P55" i="82"/>
  <c r="M55" i="82"/>
  <c r="J55" i="82"/>
  <c r="P54" i="82"/>
  <c r="M54" i="82"/>
  <c r="J54" i="82"/>
  <c r="P53" i="82"/>
  <c r="M53" i="82"/>
  <c r="J53" i="82"/>
  <c r="P52" i="82"/>
  <c r="M52" i="82"/>
  <c r="J52" i="82"/>
  <c r="P51" i="82"/>
  <c r="M51" i="82"/>
  <c r="J51" i="82"/>
  <c r="P50" i="82"/>
  <c r="M50" i="82"/>
  <c r="J50" i="82"/>
  <c r="P49" i="82"/>
  <c r="M49" i="82"/>
  <c r="J49" i="82"/>
  <c r="P48" i="82"/>
  <c r="M48" i="82"/>
  <c r="J48" i="82"/>
  <c r="P47" i="82"/>
  <c r="M47" i="82"/>
  <c r="J47" i="82"/>
  <c r="P46" i="82"/>
  <c r="M46" i="82"/>
  <c r="J46" i="82"/>
  <c r="P45" i="82"/>
  <c r="M45" i="82"/>
  <c r="J45" i="82"/>
  <c r="P44" i="82"/>
  <c r="M44" i="82"/>
  <c r="J44" i="82"/>
  <c r="P43" i="82"/>
  <c r="M43" i="82"/>
  <c r="J43" i="82"/>
  <c r="P42" i="82"/>
  <c r="M42" i="82"/>
  <c r="J42" i="82"/>
  <c r="P41" i="82"/>
  <c r="M41" i="82"/>
  <c r="J41" i="82"/>
  <c r="P40" i="82"/>
  <c r="M40" i="82"/>
  <c r="J40" i="82"/>
  <c r="P39" i="82"/>
  <c r="M39" i="82"/>
  <c r="J39" i="82"/>
  <c r="P38" i="82"/>
  <c r="M38" i="82"/>
  <c r="J38" i="82"/>
  <c r="P37" i="82"/>
  <c r="M37" i="82"/>
  <c r="J37" i="82"/>
  <c r="B35" i="82"/>
  <c r="C35" i="82" s="1"/>
  <c r="D35" i="82" s="1"/>
  <c r="E35" i="82" s="1"/>
  <c r="F35" i="82" s="1"/>
  <c r="G35" i="82" s="1"/>
  <c r="N34" i="82"/>
  <c r="K34" i="82"/>
  <c r="P25" i="82"/>
  <c r="H22" i="82"/>
  <c r="I142" i="82" l="1"/>
  <c r="O142" i="82"/>
  <c r="M138" i="82"/>
  <c r="L142" i="82"/>
  <c r="H142" i="82"/>
  <c r="N142" i="82"/>
  <c r="M130" i="82"/>
  <c r="M97" i="82"/>
  <c r="M101" i="82"/>
  <c r="J78" i="82"/>
  <c r="P78" i="82"/>
  <c r="P142" i="82" s="1"/>
  <c r="J97" i="82"/>
  <c r="P97" i="82"/>
  <c r="J101" i="82"/>
  <c r="P101" i="82"/>
  <c r="J130" i="82"/>
  <c r="P130" i="82"/>
  <c r="J138" i="82"/>
  <c r="P138" i="82"/>
  <c r="M78" i="82"/>
  <c r="P93" i="82"/>
  <c r="M93" i="82"/>
  <c r="J93" i="82"/>
  <c r="O141" i="82"/>
  <c r="P140" i="82"/>
  <c r="P141" i="82" s="1"/>
  <c r="M141" i="82"/>
  <c r="A157" i="81"/>
  <c r="N143" i="81"/>
  <c r="L143" i="81"/>
  <c r="K143" i="81"/>
  <c r="I143" i="81"/>
  <c r="H143" i="81"/>
  <c r="O142" i="81"/>
  <c r="O143" i="81" s="1"/>
  <c r="M142" i="81"/>
  <c r="M143" i="81" s="1"/>
  <c r="J142" i="81"/>
  <c r="J143" i="81" s="1"/>
  <c r="O140" i="81"/>
  <c r="N140" i="81"/>
  <c r="L140" i="81"/>
  <c r="K140" i="81"/>
  <c r="I140" i="81"/>
  <c r="H140" i="81"/>
  <c r="P139" i="81"/>
  <c r="M139" i="81"/>
  <c r="J139" i="81"/>
  <c r="P138" i="81"/>
  <c r="M138" i="81"/>
  <c r="J138" i="81"/>
  <c r="P137" i="81"/>
  <c r="M137" i="81"/>
  <c r="J137" i="81"/>
  <c r="P136" i="81"/>
  <c r="M136" i="81"/>
  <c r="J136" i="81"/>
  <c r="P135" i="81"/>
  <c r="M135" i="81"/>
  <c r="J135" i="81"/>
  <c r="P134" i="81"/>
  <c r="M134" i="81"/>
  <c r="J134" i="81"/>
  <c r="J140" i="81" s="1"/>
  <c r="O132" i="81"/>
  <c r="N132" i="81"/>
  <c r="L132" i="81"/>
  <c r="K132" i="81"/>
  <c r="I132" i="81"/>
  <c r="H132" i="81"/>
  <c r="P131" i="81"/>
  <c r="M131" i="81"/>
  <c r="J131" i="81"/>
  <c r="P130" i="81"/>
  <c r="M130" i="81"/>
  <c r="J130" i="81"/>
  <c r="P129" i="81"/>
  <c r="M129" i="81"/>
  <c r="J129" i="81"/>
  <c r="P128" i="81"/>
  <c r="M128" i="81"/>
  <c r="J128" i="81"/>
  <c r="P127" i="81"/>
  <c r="M127" i="81"/>
  <c r="J127" i="81"/>
  <c r="P126" i="81"/>
  <c r="M126" i="81"/>
  <c r="J126" i="81"/>
  <c r="J132" i="81" s="1"/>
  <c r="P124" i="81"/>
  <c r="O124" i="81"/>
  <c r="N124" i="81"/>
  <c r="M124" i="81"/>
  <c r="L124" i="81"/>
  <c r="K124" i="81"/>
  <c r="I124" i="81"/>
  <c r="H124" i="81"/>
  <c r="J123" i="81"/>
  <c r="J124" i="81" s="1"/>
  <c r="O122" i="81"/>
  <c r="N122" i="81"/>
  <c r="M122" i="81"/>
  <c r="L122" i="81"/>
  <c r="K122" i="81"/>
  <c r="I122" i="81"/>
  <c r="H122" i="81"/>
  <c r="P121" i="81"/>
  <c r="P122" i="81" s="1"/>
  <c r="M121" i="81"/>
  <c r="J121" i="81"/>
  <c r="J122" i="81" s="1"/>
  <c r="O119" i="81"/>
  <c r="N119" i="81"/>
  <c r="L119" i="81"/>
  <c r="K119" i="81"/>
  <c r="I119" i="81"/>
  <c r="H119" i="81"/>
  <c r="P118" i="81"/>
  <c r="P119" i="81" s="1"/>
  <c r="M118" i="81"/>
  <c r="M119" i="81" s="1"/>
  <c r="J118" i="81"/>
  <c r="J119" i="81" s="1"/>
  <c r="O116" i="81"/>
  <c r="N116" i="81"/>
  <c r="M116" i="81"/>
  <c r="L116" i="81"/>
  <c r="K116" i="81"/>
  <c r="I116" i="81"/>
  <c r="H116" i="81"/>
  <c r="P115" i="81"/>
  <c r="P116" i="81" s="1"/>
  <c r="M115" i="81"/>
  <c r="J115" i="81"/>
  <c r="J116" i="81" s="1"/>
  <c r="O113" i="81"/>
  <c r="N113" i="81"/>
  <c r="L113" i="81"/>
  <c r="K113" i="81"/>
  <c r="I113" i="81"/>
  <c r="H113" i="81"/>
  <c r="P112" i="81"/>
  <c r="P113" i="81" s="1"/>
  <c r="M112" i="81"/>
  <c r="M113" i="81" s="1"/>
  <c r="J112" i="81"/>
  <c r="J113" i="81" s="1"/>
  <c r="O110" i="81"/>
  <c r="N110" i="81"/>
  <c r="L110" i="81"/>
  <c r="K110" i="81"/>
  <c r="I110" i="81"/>
  <c r="H110" i="81"/>
  <c r="P109" i="81"/>
  <c r="M109" i="81"/>
  <c r="J109" i="81"/>
  <c r="P108" i="81"/>
  <c r="M108" i="81"/>
  <c r="M110" i="81" s="1"/>
  <c r="J108" i="81"/>
  <c r="P107" i="81"/>
  <c r="M107" i="81"/>
  <c r="J107" i="81"/>
  <c r="J110" i="81" s="1"/>
  <c r="O105" i="81"/>
  <c r="N105" i="81"/>
  <c r="L105" i="81"/>
  <c r="K105" i="81"/>
  <c r="I105" i="81"/>
  <c r="H105" i="81"/>
  <c r="P104" i="81"/>
  <c r="M104" i="81"/>
  <c r="J104" i="81"/>
  <c r="P103" i="81"/>
  <c r="P105" i="81" s="1"/>
  <c r="M103" i="81"/>
  <c r="J103" i="81"/>
  <c r="J105" i="81" s="1"/>
  <c r="O101" i="81"/>
  <c r="N101" i="81"/>
  <c r="L101" i="81"/>
  <c r="K101" i="81"/>
  <c r="I101" i="81"/>
  <c r="H101" i="81"/>
  <c r="P100" i="81"/>
  <c r="M100" i="81"/>
  <c r="J100" i="81"/>
  <c r="P99" i="81"/>
  <c r="P101" i="81" s="1"/>
  <c r="M99" i="81"/>
  <c r="J99" i="81"/>
  <c r="J101" i="81" s="1"/>
  <c r="O97" i="81"/>
  <c r="N97" i="81"/>
  <c r="L97" i="81"/>
  <c r="K97" i="81"/>
  <c r="I97" i="81"/>
  <c r="H97" i="81"/>
  <c r="P96" i="81"/>
  <c r="M96" i="81"/>
  <c r="J96" i="81"/>
  <c r="P95" i="81"/>
  <c r="P97" i="81" s="1"/>
  <c r="M95" i="81"/>
  <c r="J95" i="81"/>
  <c r="J97" i="81" s="1"/>
  <c r="O93" i="81"/>
  <c r="N93" i="81"/>
  <c r="L93" i="81"/>
  <c r="K93" i="81"/>
  <c r="I93" i="81"/>
  <c r="H93" i="81"/>
  <c r="P92" i="81"/>
  <c r="M92" i="81"/>
  <c r="J92" i="81"/>
  <c r="P91" i="81"/>
  <c r="M91" i="81"/>
  <c r="J91" i="81"/>
  <c r="P90" i="81"/>
  <c r="M90" i="81"/>
  <c r="J90" i="81"/>
  <c r="P89" i="81"/>
  <c r="M89" i="81"/>
  <c r="J89" i="81"/>
  <c r="P88" i="81"/>
  <c r="M88" i="81"/>
  <c r="J88" i="81"/>
  <c r="P87" i="81"/>
  <c r="M87" i="81"/>
  <c r="J87" i="81"/>
  <c r="P86" i="81"/>
  <c r="M86" i="81"/>
  <c r="J86" i="81"/>
  <c r="P85" i="81"/>
  <c r="M85" i="81"/>
  <c r="J85" i="81"/>
  <c r="P84" i="81"/>
  <c r="M84" i="81"/>
  <c r="J84" i="81"/>
  <c r="P83" i="81"/>
  <c r="M83" i="81"/>
  <c r="J83" i="81"/>
  <c r="P82" i="81"/>
  <c r="M82" i="81"/>
  <c r="J82" i="81"/>
  <c r="P81" i="81"/>
  <c r="P93" i="81" s="1"/>
  <c r="M81" i="81"/>
  <c r="J81" i="81"/>
  <c r="P80" i="81"/>
  <c r="M80" i="81"/>
  <c r="M93" i="81" s="1"/>
  <c r="J80" i="81"/>
  <c r="O78" i="81"/>
  <c r="N78" i="81"/>
  <c r="N144" i="81" s="1"/>
  <c r="L78" i="81"/>
  <c r="L144" i="81" s="1"/>
  <c r="K78" i="81"/>
  <c r="I78" i="81"/>
  <c r="H78" i="81"/>
  <c r="P77" i="81"/>
  <c r="M77" i="81"/>
  <c r="J77" i="81"/>
  <c r="P76" i="81"/>
  <c r="M76" i="81"/>
  <c r="J76" i="81"/>
  <c r="P75" i="81"/>
  <c r="M75" i="81"/>
  <c r="J75" i="81"/>
  <c r="P74" i="81"/>
  <c r="M74" i="81"/>
  <c r="J74" i="81"/>
  <c r="P73" i="81"/>
  <c r="M73" i="81"/>
  <c r="J73" i="81"/>
  <c r="P72" i="81"/>
  <c r="M72" i="81"/>
  <c r="J72" i="81"/>
  <c r="P71" i="81"/>
  <c r="M71" i="81"/>
  <c r="J71" i="81"/>
  <c r="P70" i="81"/>
  <c r="M70" i="81"/>
  <c r="J70" i="81"/>
  <c r="P69" i="81"/>
  <c r="M69" i="81"/>
  <c r="J69" i="81"/>
  <c r="P68" i="81"/>
  <c r="M68" i="81"/>
  <c r="J68" i="81"/>
  <c r="P67" i="81"/>
  <c r="M67" i="81"/>
  <c r="J67" i="81"/>
  <c r="J66" i="81"/>
  <c r="P65" i="81"/>
  <c r="M65" i="81"/>
  <c r="J65" i="81"/>
  <c r="P64" i="81"/>
  <c r="M64" i="81"/>
  <c r="J64" i="81"/>
  <c r="P63" i="81"/>
  <c r="M63" i="81"/>
  <c r="J63" i="81"/>
  <c r="P62" i="81"/>
  <c r="M62" i="81"/>
  <c r="J62" i="81"/>
  <c r="P61" i="81"/>
  <c r="M61" i="81"/>
  <c r="J61" i="81"/>
  <c r="P60" i="81"/>
  <c r="M60" i="81"/>
  <c r="J60" i="81"/>
  <c r="P59" i="81"/>
  <c r="M59" i="81"/>
  <c r="J59" i="81"/>
  <c r="P58" i="81"/>
  <c r="M58" i="81"/>
  <c r="J58" i="81"/>
  <c r="P57" i="81"/>
  <c r="M57" i="81"/>
  <c r="J57" i="81"/>
  <c r="P56" i="81"/>
  <c r="M56" i="81"/>
  <c r="J56" i="81"/>
  <c r="P55" i="81"/>
  <c r="M55" i="81"/>
  <c r="J55" i="81"/>
  <c r="P54" i="81"/>
  <c r="M54" i="81"/>
  <c r="J54" i="81"/>
  <c r="P53" i="81"/>
  <c r="M53" i="81"/>
  <c r="J53" i="81"/>
  <c r="P52" i="81"/>
  <c r="M52" i="81"/>
  <c r="J52" i="81"/>
  <c r="P51" i="81"/>
  <c r="M51" i="81"/>
  <c r="J51" i="81"/>
  <c r="P50" i="81"/>
  <c r="M50" i="81"/>
  <c r="J50" i="81"/>
  <c r="P49" i="81"/>
  <c r="M49" i="81"/>
  <c r="J49" i="81"/>
  <c r="P48" i="81"/>
  <c r="M48" i="81"/>
  <c r="J48" i="81"/>
  <c r="P47" i="81"/>
  <c r="M47" i="81"/>
  <c r="J47" i="81"/>
  <c r="P46" i="81"/>
  <c r="M46" i="81"/>
  <c r="J46" i="81"/>
  <c r="P45" i="81"/>
  <c r="M45" i="81"/>
  <c r="J45" i="81"/>
  <c r="P44" i="81"/>
  <c r="M44" i="81"/>
  <c r="J44" i="81"/>
  <c r="P43" i="81"/>
  <c r="M43" i="81"/>
  <c r="J43" i="81"/>
  <c r="P42" i="81"/>
  <c r="M42" i="81"/>
  <c r="J42" i="81"/>
  <c r="P41" i="81"/>
  <c r="M41" i="81"/>
  <c r="J41" i="81"/>
  <c r="P40" i="81"/>
  <c r="M40" i="81"/>
  <c r="J40" i="81"/>
  <c r="P39" i="81"/>
  <c r="M39" i="81"/>
  <c r="J39" i="81"/>
  <c r="P38" i="81"/>
  <c r="M38" i="81"/>
  <c r="J38" i="81"/>
  <c r="P37" i="81"/>
  <c r="M37" i="81"/>
  <c r="J37" i="81"/>
  <c r="B35" i="81"/>
  <c r="C35" i="81" s="1"/>
  <c r="D35" i="81" s="1"/>
  <c r="E35" i="81" s="1"/>
  <c r="F35" i="81" s="1"/>
  <c r="G35" i="81" s="1"/>
  <c r="N34" i="81"/>
  <c r="K34" i="81"/>
  <c r="P25" i="81"/>
  <c r="H22" i="81"/>
  <c r="A157" i="80"/>
  <c r="N143" i="80"/>
  <c r="L143" i="80"/>
  <c r="K143" i="80"/>
  <c r="I143" i="80"/>
  <c r="H143" i="80"/>
  <c r="M142" i="80"/>
  <c r="M143" i="80" s="1"/>
  <c r="J142" i="80"/>
  <c r="J143" i="80" s="1"/>
  <c r="O140" i="80"/>
  <c r="N140" i="80"/>
  <c r="L140" i="80"/>
  <c r="K140" i="80"/>
  <c r="I140" i="80"/>
  <c r="H140" i="80"/>
  <c r="P139" i="80"/>
  <c r="M139" i="80"/>
  <c r="J139" i="80"/>
  <c r="P138" i="80"/>
  <c r="M138" i="80"/>
  <c r="J138" i="80"/>
  <c r="P137" i="80"/>
  <c r="M137" i="80"/>
  <c r="J137" i="80"/>
  <c r="P136" i="80"/>
  <c r="M136" i="80"/>
  <c r="J136" i="80"/>
  <c r="P135" i="80"/>
  <c r="M135" i="80"/>
  <c r="J135" i="80"/>
  <c r="P134" i="80"/>
  <c r="M134" i="80"/>
  <c r="J134" i="80"/>
  <c r="O132" i="80"/>
  <c r="N132" i="80"/>
  <c r="L132" i="80"/>
  <c r="K132" i="80"/>
  <c r="I132" i="80"/>
  <c r="H132" i="80"/>
  <c r="P131" i="80"/>
  <c r="M131" i="80"/>
  <c r="J131" i="80"/>
  <c r="P130" i="80"/>
  <c r="M130" i="80"/>
  <c r="J130" i="80"/>
  <c r="P129" i="80"/>
  <c r="M129" i="80"/>
  <c r="J129" i="80"/>
  <c r="P128" i="80"/>
  <c r="M128" i="80"/>
  <c r="J128" i="80"/>
  <c r="P127" i="80"/>
  <c r="M127" i="80"/>
  <c r="J127" i="80"/>
  <c r="P126" i="80"/>
  <c r="M126" i="80"/>
  <c r="J126" i="80"/>
  <c r="P124" i="80"/>
  <c r="O124" i="80"/>
  <c r="N124" i="80"/>
  <c r="M124" i="80"/>
  <c r="L124" i="80"/>
  <c r="K124" i="80"/>
  <c r="I124" i="80"/>
  <c r="H124" i="80"/>
  <c r="J123" i="80"/>
  <c r="J124" i="80" s="1"/>
  <c r="O122" i="80"/>
  <c r="N122" i="80"/>
  <c r="M122" i="80"/>
  <c r="L122" i="80"/>
  <c r="K122" i="80"/>
  <c r="I122" i="80"/>
  <c r="H122" i="80"/>
  <c r="P121" i="80"/>
  <c r="P122" i="80" s="1"/>
  <c r="M121" i="80"/>
  <c r="J121" i="80"/>
  <c r="J122" i="80" s="1"/>
  <c r="O119" i="80"/>
  <c r="N119" i="80"/>
  <c r="L119" i="80"/>
  <c r="K119" i="80"/>
  <c r="I119" i="80"/>
  <c r="H119" i="80"/>
  <c r="P118" i="80"/>
  <c r="P119" i="80" s="1"/>
  <c r="M118" i="80"/>
  <c r="M119" i="80" s="1"/>
  <c r="J118" i="80"/>
  <c r="J119" i="80" s="1"/>
  <c r="O116" i="80"/>
  <c r="N116" i="80"/>
  <c r="M116" i="80"/>
  <c r="L116" i="80"/>
  <c r="K116" i="80"/>
  <c r="I116" i="80"/>
  <c r="H116" i="80"/>
  <c r="P115" i="80"/>
  <c r="P116" i="80" s="1"/>
  <c r="M115" i="80"/>
  <c r="J115" i="80"/>
  <c r="J116" i="80" s="1"/>
  <c r="O113" i="80"/>
  <c r="N113" i="80"/>
  <c r="L113" i="80"/>
  <c r="K113" i="80"/>
  <c r="I113" i="80"/>
  <c r="H113" i="80"/>
  <c r="P112" i="80"/>
  <c r="P113" i="80" s="1"/>
  <c r="M112" i="80"/>
  <c r="M113" i="80" s="1"/>
  <c r="J112" i="80"/>
  <c r="J113" i="80" s="1"/>
  <c r="O110" i="80"/>
  <c r="N110" i="80"/>
  <c r="L110" i="80"/>
  <c r="K110" i="80"/>
  <c r="I110" i="80"/>
  <c r="H110" i="80"/>
  <c r="P109" i="80"/>
  <c r="M109" i="80"/>
  <c r="J109" i="80"/>
  <c r="P108" i="80"/>
  <c r="M108" i="80"/>
  <c r="J108" i="80"/>
  <c r="P107" i="80"/>
  <c r="M107" i="80"/>
  <c r="J107" i="80"/>
  <c r="O105" i="80"/>
  <c r="N105" i="80"/>
  <c r="L105" i="80"/>
  <c r="K105" i="80"/>
  <c r="I105" i="80"/>
  <c r="H105" i="80"/>
  <c r="P104" i="80"/>
  <c r="M104" i="80"/>
  <c r="J104" i="80"/>
  <c r="P103" i="80"/>
  <c r="M103" i="80"/>
  <c r="M105" i="80" s="1"/>
  <c r="J103" i="80"/>
  <c r="O101" i="80"/>
  <c r="N101" i="80"/>
  <c r="L101" i="80"/>
  <c r="K101" i="80"/>
  <c r="I101" i="80"/>
  <c r="H101" i="80"/>
  <c r="P100" i="80"/>
  <c r="M100" i="80"/>
  <c r="J100" i="80"/>
  <c r="P99" i="80"/>
  <c r="M99" i="80"/>
  <c r="M101" i="80" s="1"/>
  <c r="J99" i="80"/>
  <c r="O97" i="80"/>
  <c r="N97" i="80"/>
  <c r="L97" i="80"/>
  <c r="K97" i="80"/>
  <c r="I97" i="80"/>
  <c r="H97" i="80"/>
  <c r="P96" i="80"/>
  <c r="M96" i="80"/>
  <c r="J96" i="80"/>
  <c r="P95" i="80"/>
  <c r="M95" i="80"/>
  <c r="M97" i="80" s="1"/>
  <c r="J95" i="80"/>
  <c r="O93" i="80"/>
  <c r="N93" i="80"/>
  <c r="L93" i="80"/>
  <c r="K93" i="80"/>
  <c r="I93" i="80"/>
  <c r="H93" i="80"/>
  <c r="P92" i="80"/>
  <c r="M92" i="80"/>
  <c r="J92" i="80"/>
  <c r="P91" i="80"/>
  <c r="M91" i="80"/>
  <c r="J91" i="80"/>
  <c r="P90" i="80"/>
  <c r="M90" i="80"/>
  <c r="J90" i="80"/>
  <c r="P89" i="80"/>
  <c r="M89" i="80"/>
  <c r="J89" i="80"/>
  <c r="P88" i="80"/>
  <c r="M88" i="80"/>
  <c r="J88" i="80"/>
  <c r="P87" i="80"/>
  <c r="M87" i="80"/>
  <c r="J87" i="80"/>
  <c r="P86" i="80"/>
  <c r="M86" i="80"/>
  <c r="J86" i="80"/>
  <c r="P85" i="80"/>
  <c r="M85" i="80"/>
  <c r="J85" i="80"/>
  <c r="P84" i="80"/>
  <c r="M84" i="80"/>
  <c r="J84" i="80"/>
  <c r="P83" i="80"/>
  <c r="M83" i="80"/>
  <c r="J83" i="80"/>
  <c r="P82" i="80"/>
  <c r="M82" i="80"/>
  <c r="J82" i="80"/>
  <c r="P81" i="80"/>
  <c r="M81" i="80"/>
  <c r="J81" i="80"/>
  <c r="P80" i="80"/>
  <c r="M80" i="80"/>
  <c r="J80" i="80"/>
  <c r="O78" i="80"/>
  <c r="N78" i="80"/>
  <c r="L78" i="80"/>
  <c r="K78" i="80"/>
  <c r="I78" i="80"/>
  <c r="H78" i="80"/>
  <c r="P77" i="80"/>
  <c r="M77" i="80"/>
  <c r="J77" i="80"/>
  <c r="P76" i="80"/>
  <c r="M76" i="80"/>
  <c r="J76" i="80"/>
  <c r="P75" i="80"/>
  <c r="M75" i="80"/>
  <c r="J75" i="80"/>
  <c r="P74" i="80"/>
  <c r="M74" i="80"/>
  <c r="J74" i="80"/>
  <c r="P73" i="80"/>
  <c r="M73" i="80"/>
  <c r="J73" i="80"/>
  <c r="P72" i="80"/>
  <c r="M72" i="80"/>
  <c r="J72" i="80"/>
  <c r="P71" i="80"/>
  <c r="M71" i="80"/>
  <c r="J71" i="80"/>
  <c r="P70" i="80"/>
  <c r="M70" i="80"/>
  <c r="J70" i="80"/>
  <c r="P69" i="80"/>
  <c r="M69" i="80"/>
  <c r="J69" i="80"/>
  <c r="P68" i="80"/>
  <c r="M68" i="80"/>
  <c r="J68" i="80"/>
  <c r="P67" i="80"/>
  <c r="M67" i="80"/>
  <c r="J67" i="80"/>
  <c r="J66" i="80"/>
  <c r="P65" i="80"/>
  <c r="M65" i="80"/>
  <c r="J65" i="80"/>
  <c r="P64" i="80"/>
  <c r="M64" i="80"/>
  <c r="J64" i="80"/>
  <c r="P63" i="80"/>
  <c r="M63" i="80"/>
  <c r="J63" i="80"/>
  <c r="P62" i="80"/>
  <c r="M62" i="80"/>
  <c r="J62" i="80"/>
  <c r="P61" i="80"/>
  <c r="M61" i="80"/>
  <c r="J61" i="80"/>
  <c r="P60" i="80"/>
  <c r="M60" i="80"/>
  <c r="J60" i="80"/>
  <c r="P59" i="80"/>
  <c r="M59" i="80"/>
  <c r="J59" i="80"/>
  <c r="P58" i="80"/>
  <c r="M58" i="80"/>
  <c r="J58" i="80"/>
  <c r="P57" i="80"/>
  <c r="M57" i="80"/>
  <c r="J57" i="80"/>
  <c r="P56" i="80"/>
  <c r="M56" i="80"/>
  <c r="J56" i="80"/>
  <c r="P55" i="80"/>
  <c r="M55" i="80"/>
  <c r="J55" i="80"/>
  <c r="P54" i="80"/>
  <c r="M54" i="80"/>
  <c r="J54" i="80"/>
  <c r="P53" i="80"/>
  <c r="M53" i="80"/>
  <c r="J53" i="80"/>
  <c r="P52" i="80"/>
  <c r="M52" i="80"/>
  <c r="J52" i="80"/>
  <c r="P51" i="80"/>
  <c r="M51" i="80"/>
  <c r="J51" i="80"/>
  <c r="P50" i="80"/>
  <c r="M50" i="80"/>
  <c r="J50" i="80"/>
  <c r="P49" i="80"/>
  <c r="M49" i="80"/>
  <c r="J49" i="80"/>
  <c r="P48" i="80"/>
  <c r="M48" i="80"/>
  <c r="J48" i="80"/>
  <c r="P47" i="80"/>
  <c r="M47" i="80"/>
  <c r="J47" i="80"/>
  <c r="P46" i="80"/>
  <c r="M46" i="80"/>
  <c r="J46" i="80"/>
  <c r="P45" i="80"/>
  <c r="M45" i="80"/>
  <c r="J45" i="80"/>
  <c r="P44" i="80"/>
  <c r="M44" i="80"/>
  <c r="J44" i="80"/>
  <c r="P43" i="80"/>
  <c r="M43" i="80"/>
  <c r="J43" i="80"/>
  <c r="P42" i="80"/>
  <c r="M42" i="80"/>
  <c r="J42" i="80"/>
  <c r="P41" i="80"/>
  <c r="M41" i="80"/>
  <c r="J41" i="80"/>
  <c r="P40" i="80"/>
  <c r="M40" i="80"/>
  <c r="J40" i="80"/>
  <c r="P39" i="80"/>
  <c r="M39" i="80"/>
  <c r="J39" i="80"/>
  <c r="P38" i="80"/>
  <c r="M38" i="80"/>
  <c r="J38" i="80"/>
  <c r="J78" i="80" s="1"/>
  <c r="P37" i="80"/>
  <c r="M37" i="80"/>
  <c r="J37" i="80"/>
  <c r="C35" i="80"/>
  <c r="D35" i="80" s="1"/>
  <c r="E35" i="80" s="1"/>
  <c r="F35" i="80" s="1"/>
  <c r="G35" i="80" s="1"/>
  <c r="B35" i="80"/>
  <c r="N34" i="80"/>
  <c r="K34" i="80"/>
  <c r="P25" i="80"/>
  <c r="H22" i="80"/>
  <c r="K144" i="80" l="1"/>
  <c r="M78" i="80"/>
  <c r="J93" i="80"/>
  <c r="P97" i="80"/>
  <c r="P101" i="80"/>
  <c r="P105" i="80"/>
  <c r="P110" i="80"/>
  <c r="P144" i="80" s="1"/>
  <c r="I144" i="80"/>
  <c r="O144" i="80"/>
  <c r="P132" i="80"/>
  <c r="P140" i="80"/>
  <c r="O142" i="80"/>
  <c r="O143" i="80" s="1"/>
  <c r="J78" i="81"/>
  <c r="M142" i="82"/>
  <c r="L144" i="80"/>
  <c r="M93" i="80"/>
  <c r="P93" i="80"/>
  <c r="J97" i="80"/>
  <c r="J101" i="80"/>
  <c r="J105" i="80"/>
  <c r="J110" i="80"/>
  <c r="M110" i="80"/>
  <c r="J132" i="80"/>
  <c r="J140" i="80"/>
  <c r="M78" i="81"/>
  <c r="P78" i="81"/>
  <c r="M97" i="81"/>
  <c r="M144" i="81" s="1"/>
  <c r="M101" i="81"/>
  <c r="M105" i="81"/>
  <c r="M132" i="81"/>
  <c r="M140" i="81"/>
  <c r="J142" i="82"/>
  <c r="P78" i="80"/>
  <c r="N144" i="80"/>
  <c r="M132" i="80"/>
  <c r="M144" i="80" s="1"/>
  <c r="M140" i="80"/>
  <c r="J93" i="81"/>
  <c r="J144" i="81" s="1"/>
  <c r="P110" i="81"/>
  <c r="P132" i="81"/>
  <c r="P140" i="81"/>
  <c r="K144" i="81"/>
  <c r="O144" i="81"/>
  <c r="I144" i="81"/>
  <c r="H144" i="81"/>
  <c r="P144" i="81"/>
  <c r="P142" i="81"/>
  <c r="P143" i="81" s="1"/>
  <c r="H144" i="80"/>
  <c r="J144" i="80"/>
  <c r="P142" i="80"/>
  <c r="P143" i="80" s="1"/>
  <c r="O119" i="79"/>
  <c r="N119" i="79"/>
  <c r="L119" i="79"/>
  <c r="K119" i="79"/>
  <c r="I119" i="79"/>
  <c r="H119" i="79"/>
  <c r="P118" i="79"/>
  <c r="P119" i="79" s="1"/>
  <c r="M118" i="79"/>
  <c r="M119" i="79" s="1"/>
  <c r="J118" i="79"/>
  <c r="J119" i="79" s="1"/>
  <c r="A157" i="79"/>
  <c r="N143" i="79"/>
  <c r="L143" i="79"/>
  <c r="K143" i="79"/>
  <c r="I143" i="79"/>
  <c r="H143" i="79"/>
  <c r="M142" i="79"/>
  <c r="M143" i="79" s="1"/>
  <c r="J142" i="79"/>
  <c r="J143" i="79" s="1"/>
  <c r="O140" i="79"/>
  <c r="N140" i="79"/>
  <c r="L140" i="79"/>
  <c r="K140" i="79"/>
  <c r="I140" i="79"/>
  <c r="H140" i="79"/>
  <c r="P139" i="79"/>
  <c r="M139" i="79"/>
  <c r="J139" i="79"/>
  <c r="P138" i="79"/>
  <c r="M138" i="79"/>
  <c r="J138" i="79"/>
  <c r="P137" i="79"/>
  <c r="M137" i="79"/>
  <c r="J137" i="79"/>
  <c r="P136" i="79"/>
  <c r="M136" i="79"/>
  <c r="J136" i="79"/>
  <c r="P135" i="79"/>
  <c r="M135" i="79"/>
  <c r="J135" i="79"/>
  <c r="P134" i="79"/>
  <c r="M134" i="79"/>
  <c r="J134" i="79"/>
  <c r="O132" i="79"/>
  <c r="N132" i="79"/>
  <c r="L132" i="79"/>
  <c r="K132" i="79"/>
  <c r="I132" i="79"/>
  <c r="H132" i="79"/>
  <c r="P131" i="79"/>
  <c r="M131" i="79"/>
  <c r="J131" i="79"/>
  <c r="P130" i="79"/>
  <c r="M130" i="79"/>
  <c r="J130" i="79"/>
  <c r="P129" i="79"/>
  <c r="M129" i="79"/>
  <c r="J129" i="79"/>
  <c r="P128" i="79"/>
  <c r="M128" i="79"/>
  <c r="J128" i="79"/>
  <c r="P127" i="79"/>
  <c r="M127" i="79"/>
  <c r="J127" i="79"/>
  <c r="P126" i="79"/>
  <c r="M126" i="79"/>
  <c r="J126" i="79"/>
  <c r="P124" i="79"/>
  <c r="O124" i="79"/>
  <c r="N124" i="79"/>
  <c r="M124" i="79"/>
  <c r="L124" i="79"/>
  <c r="K124" i="79"/>
  <c r="I124" i="79"/>
  <c r="H124" i="79"/>
  <c r="J123" i="79"/>
  <c r="J124" i="79" s="1"/>
  <c r="O122" i="79"/>
  <c r="N122" i="79"/>
  <c r="L122" i="79"/>
  <c r="K122" i="79"/>
  <c r="I122" i="79"/>
  <c r="H122" i="79"/>
  <c r="P121" i="79"/>
  <c r="P122" i="79" s="1"/>
  <c r="M121" i="79"/>
  <c r="M122" i="79" s="1"/>
  <c r="J121" i="79"/>
  <c r="J122" i="79" s="1"/>
  <c r="O116" i="79"/>
  <c r="O144" i="79" s="1"/>
  <c r="N116" i="79"/>
  <c r="L116" i="79"/>
  <c r="K116" i="79"/>
  <c r="K144" i="79" s="1"/>
  <c r="I116" i="79"/>
  <c r="H116" i="79"/>
  <c r="P115" i="79"/>
  <c r="P116" i="79" s="1"/>
  <c r="M115" i="79"/>
  <c r="M116" i="79" s="1"/>
  <c r="J115" i="79"/>
  <c r="J116" i="79" s="1"/>
  <c r="O113" i="79"/>
  <c r="N113" i="79"/>
  <c r="L113" i="79"/>
  <c r="K113" i="79"/>
  <c r="I113" i="79"/>
  <c r="H113" i="79"/>
  <c r="P112" i="79"/>
  <c r="P113" i="79" s="1"/>
  <c r="M112" i="79"/>
  <c r="M113" i="79" s="1"/>
  <c r="J112" i="79"/>
  <c r="J113" i="79" s="1"/>
  <c r="O110" i="79"/>
  <c r="N110" i="79"/>
  <c r="L110" i="79"/>
  <c r="K110" i="79"/>
  <c r="I110" i="79"/>
  <c r="H110" i="79"/>
  <c r="P109" i="79"/>
  <c r="M109" i="79"/>
  <c r="J109" i="79"/>
  <c r="P108" i="79"/>
  <c r="M108" i="79"/>
  <c r="J108" i="79"/>
  <c r="P107" i="79"/>
  <c r="M107" i="79"/>
  <c r="J107" i="79"/>
  <c r="O105" i="79"/>
  <c r="N105" i="79"/>
  <c r="L105" i="79"/>
  <c r="K105" i="79"/>
  <c r="I105" i="79"/>
  <c r="H105" i="79"/>
  <c r="P104" i="79"/>
  <c r="M104" i="79"/>
  <c r="J104" i="79"/>
  <c r="P103" i="79"/>
  <c r="M103" i="79"/>
  <c r="J103" i="79"/>
  <c r="O101" i="79"/>
  <c r="N101" i="79"/>
  <c r="L101" i="79"/>
  <c r="K101" i="79"/>
  <c r="I101" i="79"/>
  <c r="H101" i="79"/>
  <c r="P100" i="79"/>
  <c r="M100" i="79"/>
  <c r="J100" i="79"/>
  <c r="P99" i="79"/>
  <c r="M99" i="79"/>
  <c r="J99" i="79"/>
  <c r="O97" i="79"/>
  <c r="N97" i="79"/>
  <c r="L97" i="79"/>
  <c r="K97" i="79"/>
  <c r="I97" i="79"/>
  <c r="H97" i="79"/>
  <c r="P96" i="79"/>
  <c r="M96" i="79"/>
  <c r="J96" i="79"/>
  <c r="P95" i="79"/>
  <c r="M95" i="79"/>
  <c r="J95" i="79"/>
  <c r="O93" i="79"/>
  <c r="N93" i="79"/>
  <c r="L93" i="79"/>
  <c r="K93" i="79"/>
  <c r="I93" i="79"/>
  <c r="H93" i="79"/>
  <c r="P92" i="79"/>
  <c r="M92" i="79"/>
  <c r="J92" i="79"/>
  <c r="P91" i="79"/>
  <c r="M91" i="79"/>
  <c r="J91" i="79"/>
  <c r="P90" i="79"/>
  <c r="M90" i="79"/>
  <c r="J90" i="79"/>
  <c r="P89" i="79"/>
  <c r="M89" i="79"/>
  <c r="J89" i="79"/>
  <c r="P88" i="79"/>
  <c r="M88" i="79"/>
  <c r="J88" i="79"/>
  <c r="P87" i="79"/>
  <c r="M87" i="79"/>
  <c r="J87" i="79"/>
  <c r="P86" i="79"/>
  <c r="M86" i="79"/>
  <c r="J86" i="79"/>
  <c r="P85" i="79"/>
  <c r="M85" i="79"/>
  <c r="J85" i="79"/>
  <c r="P84" i="79"/>
  <c r="M84" i="79"/>
  <c r="J84" i="79"/>
  <c r="P83" i="79"/>
  <c r="M83" i="79"/>
  <c r="J83" i="79"/>
  <c r="P82" i="79"/>
  <c r="M82" i="79"/>
  <c r="J82" i="79"/>
  <c r="P81" i="79"/>
  <c r="M81" i="79"/>
  <c r="J81" i="79"/>
  <c r="P80" i="79"/>
  <c r="M80" i="79"/>
  <c r="J80" i="79"/>
  <c r="O78" i="79"/>
  <c r="N78" i="79"/>
  <c r="N144" i="79" s="1"/>
  <c r="L78" i="79"/>
  <c r="L144" i="79" s="1"/>
  <c r="K78" i="79"/>
  <c r="I78" i="79"/>
  <c r="I144" i="79" s="1"/>
  <c r="H78" i="79"/>
  <c r="H144" i="79" s="1"/>
  <c r="P77" i="79"/>
  <c r="M77" i="79"/>
  <c r="J77" i="79"/>
  <c r="P76" i="79"/>
  <c r="M76" i="79"/>
  <c r="J76" i="79"/>
  <c r="P75" i="79"/>
  <c r="M75" i="79"/>
  <c r="J75" i="79"/>
  <c r="P74" i="79"/>
  <c r="M74" i="79"/>
  <c r="J74" i="79"/>
  <c r="P73" i="79"/>
  <c r="M73" i="79"/>
  <c r="J73" i="79"/>
  <c r="P72" i="79"/>
  <c r="M72" i="79"/>
  <c r="J72" i="79"/>
  <c r="P71" i="79"/>
  <c r="M71" i="79"/>
  <c r="J71" i="79"/>
  <c r="P70" i="79"/>
  <c r="M70" i="79"/>
  <c r="J70" i="79"/>
  <c r="P69" i="79"/>
  <c r="M69" i="79"/>
  <c r="J69" i="79"/>
  <c r="P68" i="79"/>
  <c r="M68" i="79"/>
  <c r="J68" i="79"/>
  <c r="P67" i="79"/>
  <c r="M67" i="79"/>
  <c r="J67" i="79"/>
  <c r="J66" i="79"/>
  <c r="P65" i="79"/>
  <c r="M65" i="79"/>
  <c r="J65" i="79"/>
  <c r="P64" i="79"/>
  <c r="M64" i="79"/>
  <c r="J64" i="79"/>
  <c r="P63" i="79"/>
  <c r="M63" i="79"/>
  <c r="J63" i="79"/>
  <c r="P62" i="79"/>
  <c r="M62" i="79"/>
  <c r="J62" i="79"/>
  <c r="P61" i="79"/>
  <c r="M61" i="79"/>
  <c r="J61" i="79"/>
  <c r="P60" i="79"/>
  <c r="M60" i="79"/>
  <c r="J60" i="79"/>
  <c r="P59" i="79"/>
  <c r="M59" i="79"/>
  <c r="J59" i="79"/>
  <c r="P58" i="79"/>
  <c r="M58" i="79"/>
  <c r="J58" i="79"/>
  <c r="P57" i="79"/>
  <c r="M57" i="79"/>
  <c r="J57" i="79"/>
  <c r="P56" i="79"/>
  <c r="M56" i="79"/>
  <c r="J56" i="79"/>
  <c r="P55" i="79"/>
  <c r="M55" i="79"/>
  <c r="J55" i="79"/>
  <c r="P54" i="79"/>
  <c r="M54" i="79"/>
  <c r="J54" i="79"/>
  <c r="P53" i="79"/>
  <c r="M53" i="79"/>
  <c r="J53" i="79"/>
  <c r="P52" i="79"/>
  <c r="M52" i="79"/>
  <c r="J52" i="79"/>
  <c r="P51" i="79"/>
  <c r="M51" i="79"/>
  <c r="J51" i="79"/>
  <c r="P50" i="79"/>
  <c r="M50" i="79"/>
  <c r="J50" i="79"/>
  <c r="P49" i="79"/>
  <c r="M49" i="79"/>
  <c r="J49" i="79"/>
  <c r="P48" i="79"/>
  <c r="M48" i="79"/>
  <c r="J48" i="79"/>
  <c r="P47" i="79"/>
  <c r="M47" i="79"/>
  <c r="J47" i="79"/>
  <c r="P46" i="79"/>
  <c r="M46" i="79"/>
  <c r="J46" i="79"/>
  <c r="P45" i="79"/>
  <c r="M45" i="79"/>
  <c r="J45" i="79"/>
  <c r="P44" i="79"/>
  <c r="M44" i="79"/>
  <c r="J44" i="79"/>
  <c r="P43" i="79"/>
  <c r="M43" i="79"/>
  <c r="J43" i="79"/>
  <c r="P42" i="79"/>
  <c r="M42" i="79"/>
  <c r="J42" i="79"/>
  <c r="P41" i="79"/>
  <c r="M41" i="79"/>
  <c r="J41" i="79"/>
  <c r="P40" i="79"/>
  <c r="M40" i="79"/>
  <c r="J40" i="79"/>
  <c r="P39" i="79"/>
  <c r="M39" i="79"/>
  <c r="J39" i="79"/>
  <c r="P38" i="79"/>
  <c r="M38" i="79"/>
  <c r="J38" i="79"/>
  <c r="P37" i="79"/>
  <c r="M37" i="79"/>
  <c r="J37" i="79"/>
  <c r="C35" i="79"/>
  <c r="D35" i="79" s="1"/>
  <c r="E35" i="79" s="1"/>
  <c r="F35" i="79" s="1"/>
  <c r="G35" i="79" s="1"/>
  <c r="B35" i="79"/>
  <c r="N34" i="79"/>
  <c r="K34" i="79"/>
  <c r="P25" i="79"/>
  <c r="H22" i="79"/>
  <c r="A154" i="78"/>
  <c r="N140" i="78"/>
  <c r="L140" i="78"/>
  <c r="K140" i="78"/>
  <c r="I140" i="78"/>
  <c r="H140" i="78"/>
  <c r="M139" i="78"/>
  <c r="M140" i="78" s="1"/>
  <c r="J139" i="78"/>
  <c r="J140" i="78" s="1"/>
  <c r="O137" i="78"/>
  <c r="N137" i="78"/>
  <c r="L137" i="78"/>
  <c r="K137" i="78"/>
  <c r="I137" i="78"/>
  <c r="H137" i="78"/>
  <c r="P136" i="78"/>
  <c r="M136" i="78"/>
  <c r="J136" i="78"/>
  <c r="P135" i="78"/>
  <c r="M135" i="78"/>
  <c r="J135" i="78"/>
  <c r="P134" i="78"/>
  <c r="M134" i="78"/>
  <c r="J134" i="78"/>
  <c r="P133" i="78"/>
  <c r="M133" i="78"/>
  <c r="J133" i="78"/>
  <c r="P132" i="78"/>
  <c r="M132" i="78"/>
  <c r="J132" i="78"/>
  <c r="P131" i="78"/>
  <c r="M131" i="78"/>
  <c r="J131" i="78"/>
  <c r="O129" i="78"/>
  <c r="N129" i="78"/>
  <c r="L129" i="78"/>
  <c r="K129" i="78"/>
  <c r="I129" i="78"/>
  <c r="H129" i="78"/>
  <c r="P128" i="78"/>
  <c r="M128" i="78"/>
  <c r="J128" i="78"/>
  <c r="P127" i="78"/>
  <c r="M127" i="78"/>
  <c r="J127" i="78"/>
  <c r="P126" i="78"/>
  <c r="M126" i="78"/>
  <c r="J126" i="78"/>
  <c r="P125" i="78"/>
  <c r="M125" i="78"/>
  <c r="J125" i="78"/>
  <c r="P124" i="78"/>
  <c r="M124" i="78"/>
  <c r="J124" i="78"/>
  <c r="P123" i="78"/>
  <c r="M123" i="78"/>
  <c r="J123" i="78"/>
  <c r="P121" i="78"/>
  <c r="O121" i="78"/>
  <c r="N121" i="78"/>
  <c r="M121" i="78"/>
  <c r="L121" i="78"/>
  <c r="K121" i="78"/>
  <c r="I121" i="78"/>
  <c r="H121" i="78"/>
  <c r="J120" i="78"/>
  <c r="J121" i="78" s="1"/>
  <c r="O119" i="78"/>
  <c r="N119" i="78"/>
  <c r="L119" i="78"/>
  <c r="K119" i="78"/>
  <c r="I119" i="78"/>
  <c r="H119" i="78"/>
  <c r="P118" i="78"/>
  <c r="P119" i="78" s="1"/>
  <c r="M118" i="78"/>
  <c r="M119" i="78" s="1"/>
  <c r="J118" i="78"/>
  <c r="J119" i="78" s="1"/>
  <c r="O116" i="78"/>
  <c r="N116" i="78"/>
  <c r="L116" i="78"/>
  <c r="K116" i="78"/>
  <c r="I116" i="78"/>
  <c r="H116" i="78"/>
  <c r="P115" i="78"/>
  <c r="P116" i="78" s="1"/>
  <c r="M115" i="78"/>
  <c r="M116" i="78" s="1"/>
  <c r="J115" i="78"/>
  <c r="J116" i="78" s="1"/>
  <c r="O113" i="78"/>
  <c r="N113" i="78"/>
  <c r="L113" i="78"/>
  <c r="K113" i="78"/>
  <c r="I113" i="78"/>
  <c r="H113" i="78"/>
  <c r="P112" i="78"/>
  <c r="P113" i="78" s="1"/>
  <c r="M112" i="78"/>
  <c r="M113" i="78" s="1"/>
  <c r="J112" i="78"/>
  <c r="J113" i="78" s="1"/>
  <c r="O110" i="78"/>
  <c r="N110" i="78"/>
  <c r="L110" i="78"/>
  <c r="K110" i="78"/>
  <c r="I110" i="78"/>
  <c r="H110" i="78"/>
  <c r="P109" i="78"/>
  <c r="M109" i="78"/>
  <c r="J109" i="78"/>
  <c r="P108" i="78"/>
  <c r="M108" i="78"/>
  <c r="M110" i="78" s="1"/>
  <c r="J108" i="78"/>
  <c r="P107" i="78"/>
  <c r="P110" i="78" s="1"/>
  <c r="M107" i="78"/>
  <c r="J107" i="78"/>
  <c r="O105" i="78"/>
  <c r="N105" i="78"/>
  <c r="L105" i="78"/>
  <c r="K105" i="78"/>
  <c r="I105" i="78"/>
  <c r="H105" i="78"/>
  <c r="P104" i="78"/>
  <c r="M104" i="78"/>
  <c r="J104" i="78"/>
  <c r="P103" i="78"/>
  <c r="P105" i="78" s="1"/>
  <c r="M103" i="78"/>
  <c r="J103" i="78"/>
  <c r="J105" i="78" s="1"/>
  <c r="O101" i="78"/>
  <c r="N101" i="78"/>
  <c r="L101" i="78"/>
  <c r="K101" i="78"/>
  <c r="I101" i="78"/>
  <c r="H101" i="78"/>
  <c r="P100" i="78"/>
  <c r="M100" i="78"/>
  <c r="J100" i="78"/>
  <c r="P99" i="78"/>
  <c r="P101" i="78" s="1"/>
  <c r="M99" i="78"/>
  <c r="J99" i="78"/>
  <c r="J101" i="78" s="1"/>
  <c r="O97" i="78"/>
  <c r="N97" i="78"/>
  <c r="L97" i="78"/>
  <c r="K97" i="78"/>
  <c r="I97" i="78"/>
  <c r="H97" i="78"/>
  <c r="P96" i="78"/>
  <c r="M96" i="78"/>
  <c r="J96" i="78"/>
  <c r="P95" i="78"/>
  <c r="P97" i="78" s="1"/>
  <c r="M95" i="78"/>
  <c r="J95" i="78"/>
  <c r="J97" i="78" s="1"/>
  <c r="O93" i="78"/>
  <c r="N93" i="78"/>
  <c r="L93" i="78"/>
  <c r="K93" i="78"/>
  <c r="I93" i="78"/>
  <c r="H93" i="78"/>
  <c r="P92" i="78"/>
  <c r="M92" i="78"/>
  <c r="J92" i="78"/>
  <c r="P91" i="78"/>
  <c r="M91" i="78"/>
  <c r="J91" i="78"/>
  <c r="P90" i="78"/>
  <c r="M90" i="78"/>
  <c r="J90" i="78"/>
  <c r="P89" i="78"/>
  <c r="M89" i="78"/>
  <c r="J89" i="78"/>
  <c r="P88" i="78"/>
  <c r="M88" i="78"/>
  <c r="J88" i="78"/>
  <c r="P87" i="78"/>
  <c r="M87" i="78"/>
  <c r="J87" i="78"/>
  <c r="P86" i="78"/>
  <c r="M86" i="78"/>
  <c r="J86" i="78"/>
  <c r="P85" i="78"/>
  <c r="M85" i="78"/>
  <c r="J85" i="78"/>
  <c r="P84" i="78"/>
  <c r="M84" i="78"/>
  <c r="J84" i="78"/>
  <c r="P83" i="78"/>
  <c r="M83" i="78"/>
  <c r="J83" i="78"/>
  <c r="P82" i="78"/>
  <c r="M82" i="78"/>
  <c r="J82" i="78"/>
  <c r="P81" i="78"/>
  <c r="M81" i="78"/>
  <c r="J81" i="78"/>
  <c r="J93" i="78" s="1"/>
  <c r="P80" i="78"/>
  <c r="M80" i="78"/>
  <c r="J80" i="78"/>
  <c r="O78" i="78"/>
  <c r="N78" i="78"/>
  <c r="L78" i="78"/>
  <c r="K78" i="78"/>
  <c r="I78" i="78"/>
  <c r="H78" i="78"/>
  <c r="P77" i="78"/>
  <c r="M77" i="78"/>
  <c r="J77" i="78"/>
  <c r="P76" i="78"/>
  <c r="M76" i="78"/>
  <c r="J76" i="78"/>
  <c r="P75" i="78"/>
  <c r="M75" i="78"/>
  <c r="J75" i="78"/>
  <c r="P74" i="78"/>
  <c r="M74" i="78"/>
  <c r="J74" i="78"/>
  <c r="P73" i="78"/>
  <c r="M73" i="78"/>
  <c r="J73" i="78"/>
  <c r="P72" i="78"/>
  <c r="M72" i="78"/>
  <c r="J72" i="78"/>
  <c r="P71" i="78"/>
  <c r="M71" i="78"/>
  <c r="J71" i="78"/>
  <c r="P70" i="78"/>
  <c r="M70" i="78"/>
  <c r="J70" i="78"/>
  <c r="P69" i="78"/>
  <c r="M69" i="78"/>
  <c r="J69" i="78"/>
  <c r="P68" i="78"/>
  <c r="M68" i="78"/>
  <c r="J68" i="78"/>
  <c r="P67" i="78"/>
  <c r="M67" i="78"/>
  <c r="J67" i="78"/>
  <c r="J66" i="78"/>
  <c r="P65" i="78"/>
  <c r="M65" i="78"/>
  <c r="J65" i="78"/>
  <c r="P64" i="78"/>
  <c r="M64" i="78"/>
  <c r="J64" i="78"/>
  <c r="P63" i="78"/>
  <c r="M63" i="78"/>
  <c r="J63" i="78"/>
  <c r="P62" i="78"/>
  <c r="M62" i="78"/>
  <c r="J62" i="78"/>
  <c r="P61" i="78"/>
  <c r="M61" i="78"/>
  <c r="J61" i="78"/>
  <c r="P60" i="78"/>
  <c r="M60" i="78"/>
  <c r="J60" i="78"/>
  <c r="P59" i="78"/>
  <c r="M59" i="78"/>
  <c r="J59" i="78"/>
  <c r="P58" i="78"/>
  <c r="M58" i="78"/>
  <c r="J58" i="78"/>
  <c r="P57" i="78"/>
  <c r="M57" i="78"/>
  <c r="J57" i="78"/>
  <c r="P56" i="78"/>
  <c r="M56" i="78"/>
  <c r="J56" i="78"/>
  <c r="P55" i="78"/>
  <c r="M55" i="78"/>
  <c r="J55" i="78"/>
  <c r="P54" i="78"/>
  <c r="M54" i="78"/>
  <c r="J54" i="78"/>
  <c r="P53" i="78"/>
  <c r="M53" i="78"/>
  <c r="J53" i="78"/>
  <c r="P52" i="78"/>
  <c r="M52" i="78"/>
  <c r="J52" i="78"/>
  <c r="P51" i="78"/>
  <c r="M51" i="78"/>
  <c r="J51" i="78"/>
  <c r="P50" i="78"/>
  <c r="M50" i="78"/>
  <c r="J50" i="78"/>
  <c r="P49" i="78"/>
  <c r="M49" i="78"/>
  <c r="J49" i="78"/>
  <c r="P48" i="78"/>
  <c r="M48" i="78"/>
  <c r="J48" i="78"/>
  <c r="P47" i="78"/>
  <c r="M47" i="78"/>
  <c r="J47" i="78"/>
  <c r="P46" i="78"/>
  <c r="M46" i="78"/>
  <c r="J46" i="78"/>
  <c r="P45" i="78"/>
  <c r="M45" i="78"/>
  <c r="J45" i="78"/>
  <c r="P44" i="78"/>
  <c r="M44" i="78"/>
  <c r="J44" i="78"/>
  <c r="P43" i="78"/>
  <c r="M43" i="78"/>
  <c r="J43" i="78"/>
  <c r="P42" i="78"/>
  <c r="M42" i="78"/>
  <c r="J42" i="78"/>
  <c r="P41" i="78"/>
  <c r="M41" i="78"/>
  <c r="J41" i="78"/>
  <c r="P40" i="78"/>
  <c r="M40" i="78"/>
  <c r="J40" i="78"/>
  <c r="P39" i="78"/>
  <c r="M39" i="78"/>
  <c r="J39" i="78"/>
  <c r="P38" i="78"/>
  <c r="M38" i="78"/>
  <c r="J38" i="78"/>
  <c r="P37" i="78"/>
  <c r="M37" i="78"/>
  <c r="J37" i="78"/>
  <c r="B35" i="78"/>
  <c r="C35" i="78" s="1"/>
  <c r="D35" i="78" s="1"/>
  <c r="E35" i="78" s="1"/>
  <c r="F35" i="78" s="1"/>
  <c r="G35" i="78" s="1"/>
  <c r="N34" i="78"/>
  <c r="K34" i="78"/>
  <c r="P25" i="78"/>
  <c r="H22" i="78"/>
  <c r="A154" i="77"/>
  <c r="N140" i="77"/>
  <c r="L140" i="77"/>
  <c r="K140" i="77"/>
  <c r="I140" i="77"/>
  <c r="H140" i="77"/>
  <c r="M139" i="77"/>
  <c r="M140" i="77" s="1"/>
  <c r="J139" i="77"/>
  <c r="J140" i="77" s="1"/>
  <c r="O137" i="77"/>
  <c r="N137" i="77"/>
  <c r="L137" i="77"/>
  <c r="K137" i="77"/>
  <c r="I137" i="77"/>
  <c r="H137" i="77"/>
  <c r="P136" i="77"/>
  <c r="M136" i="77"/>
  <c r="J136" i="77"/>
  <c r="P135" i="77"/>
  <c r="M135" i="77"/>
  <c r="J135" i="77"/>
  <c r="P134" i="77"/>
  <c r="M134" i="77"/>
  <c r="J134" i="77"/>
  <c r="P133" i="77"/>
  <c r="M133" i="77"/>
  <c r="J133" i="77"/>
  <c r="P132" i="77"/>
  <c r="M132" i="77"/>
  <c r="J132" i="77"/>
  <c r="P131" i="77"/>
  <c r="M131" i="77"/>
  <c r="J131" i="77"/>
  <c r="J137" i="77" s="1"/>
  <c r="O129" i="77"/>
  <c r="N129" i="77"/>
  <c r="L129" i="77"/>
  <c r="K129" i="77"/>
  <c r="I129" i="77"/>
  <c r="H129" i="77"/>
  <c r="P128" i="77"/>
  <c r="M128" i="77"/>
  <c r="J128" i="77"/>
  <c r="P127" i="77"/>
  <c r="M127" i="77"/>
  <c r="J127" i="77"/>
  <c r="P126" i="77"/>
  <c r="M126" i="77"/>
  <c r="J126" i="77"/>
  <c r="P125" i="77"/>
  <c r="M125" i="77"/>
  <c r="J125" i="77"/>
  <c r="P124" i="77"/>
  <c r="M124" i="77"/>
  <c r="J124" i="77"/>
  <c r="P123" i="77"/>
  <c r="M123" i="77"/>
  <c r="J123" i="77"/>
  <c r="J129" i="77" s="1"/>
  <c r="P121" i="77"/>
  <c r="O121" i="77"/>
  <c r="N121" i="77"/>
  <c r="M121" i="77"/>
  <c r="L121" i="77"/>
  <c r="K121" i="77"/>
  <c r="I121" i="77"/>
  <c r="H121" i="77"/>
  <c r="J120" i="77"/>
  <c r="J121" i="77" s="1"/>
  <c r="O119" i="77"/>
  <c r="N119" i="77"/>
  <c r="L119" i="77"/>
  <c r="K119" i="77"/>
  <c r="I119" i="77"/>
  <c r="H119" i="77"/>
  <c r="P118" i="77"/>
  <c r="P119" i="77" s="1"/>
  <c r="M118" i="77"/>
  <c r="M119" i="77" s="1"/>
  <c r="J118" i="77"/>
  <c r="J119" i="77" s="1"/>
  <c r="O116" i="77"/>
  <c r="N116" i="77"/>
  <c r="L116" i="77"/>
  <c r="K116" i="77"/>
  <c r="I116" i="77"/>
  <c r="H116" i="77"/>
  <c r="P115" i="77"/>
  <c r="P116" i="77" s="1"/>
  <c r="M115" i="77"/>
  <c r="M116" i="77" s="1"/>
  <c r="J115" i="77"/>
  <c r="J116" i="77" s="1"/>
  <c r="O113" i="77"/>
  <c r="N113" i="77"/>
  <c r="L113" i="77"/>
  <c r="K113" i="77"/>
  <c r="I113" i="77"/>
  <c r="H113" i="77"/>
  <c r="P112" i="77"/>
  <c r="P113" i="77" s="1"/>
  <c r="M112" i="77"/>
  <c r="M113" i="77" s="1"/>
  <c r="J112" i="77"/>
  <c r="J113" i="77" s="1"/>
  <c r="O110" i="77"/>
  <c r="N110" i="77"/>
  <c r="L110" i="77"/>
  <c r="K110" i="77"/>
  <c r="I110" i="77"/>
  <c r="H110" i="77"/>
  <c r="P109" i="77"/>
  <c r="M109" i="77"/>
  <c r="J109" i="77"/>
  <c r="P108" i="77"/>
  <c r="M108" i="77"/>
  <c r="J108" i="77"/>
  <c r="P107" i="77"/>
  <c r="M107" i="77"/>
  <c r="J107" i="77"/>
  <c r="O105" i="77"/>
  <c r="N105" i="77"/>
  <c r="L105" i="77"/>
  <c r="K105" i="77"/>
  <c r="I105" i="77"/>
  <c r="H105" i="77"/>
  <c r="P104" i="77"/>
  <c r="M104" i="77"/>
  <c r="J104" i="77"/>
  <c r="P103" i="77"/>
  <c r="M103" i="77"/>
  <c r="J103" i="77"/>
  <c r="O101" i="77"/>
  <c r="N101" i="77"/>
  <c r="L101" i="77"/>
  <c r="K101" i="77"/>
  <c r="I101" i="77"/>
  <c r="H101" i="77"/>
  <c r="P100" i="77"/>
  <c r="M100" i="77"/>
  <c r="J100" i="77"/>
  <c r="P99" i="77"/>
  <c r="M99" i="77"/>
  <c r="J99" i="77"/>
  <c r="O97" i="77"/>
  <c r="N97" i="77"/>
  <c r="L97" i="77"/>
  <c r="K97" i="77"/>
  <c r="I97" i="77"/>
  <c r="H97" i="77"/>
  <c r="P96" i="77"/>
  <c r="M96" i="77"/>
  <c r="J96" i="77"/>
  <c r="P95" i="77"/>
  <c r="M95" i="77"/>
  <c r="J95" i="77"/>
  <c r="O93" i="77"/>
  <c r="N93" i="77"/>
  <c r="L93" i="77"/>
  <c r="K93" i="77"/>
  <c r="I93" i="77"/>
  <c r="H93" i="77"/>
  <c r="P92" i="77"/>
  <c r="M92" i="77"/>
  <c r="J92" i="77"/>
  <c r="P91" i="77"/>
  <c r="M91" i="77"/>
  <c r="J91" i="77"/>
  <c r="P90" i="77"/>
  <c r="M90" i="77"/>
  <c r="J90" i="77"/>
  <c r="P89" i="77"/>
  <c r="M89" i="77"/>
  <c r="J89" i="77"/>
  <c r="P88" i="77"/>
  <c r="M88" i="77"/>
  <c r="J88" i="77"/>
  <c r="P87" i="77"/>
  <c r="M87" i="77"/>
  <c r="J87" i="77"/>
  <c r="P86" i="77"/>
  <c r="M86" i="77"/>
  <c r="J86" i="77"/>
  <c r="P85" i="77"/>
  <c r="M85" i="77"/>
  <c r="J85" i="77"/>
  <c r="P84" i="77"/>
  <c r="M84" i="77"/>
  <c r="J84" i="77"/>
  <c r="P83" i="77"/>
  <c r="M83" i="77"/>
  <c r="J83" i="77"/>
  <c r="P82" i="77"/>
  <c r="M82" i="77"/>
  <c r="J82" i="77"/>
  <c r="P81" i="77"/>
  <c r="M81" i="77"/>
  <c r="J81" i="77"/>
  <c r="P80" i="77"/>
  <c r="M80" i="77"/>
  <c r="J80" i="77"/>
  <c r="O78" i="77"/>
  <c r="N78" i="77"/>
  <c r="L78" i="77"/>
  <c r="K78" i="77"/>
  <c r="I78" i="77"/>
  <c r="H78" i="77"/>
  <c r="P77" i="77"/>
  <c r="M77" i="77"/>
  <c r="J77" i="77"/>
  <c r="P76" i="77"/>
  <c r="M76" i="77"/>
  <c r="J76" i="77"/>
  <c r="P75" i="77"/>
  <c r="M75" i="77"/>
  <c r="J75" i="77"/>
  <c r="P74" i="77"/>
  <c r="M74" i="77"/>
  <c r="J74" i="77"/>
  <c r="P73" i="77"/>
  <c r="M73" i="77"/>
  <c r="J73" i="77"/>
  <c r="P72" i="77"/>
  <c r="M72" i="77"/>
  <c r="J72" i="77"/>
  <c r="P71" i="77"/>
  <c r="M71" i="77"/>
  <c r="J71" i="77"/>
  <c r="P70" i="77"/>
  <c r="M70" i="77"/>
  <c r="J70" i="77"/>
  <c r="P69" i="77"/>
  <c r="M69" i="77"/>
  <c r="J69" i="77"/>
  <c r="P68" i="77"/>
  <c r="M68" i="77"/>
  <c r="J68" i="77"/>
  <c r="P67" i="77"/>
  <c r="M67" i="77"/>
  <c r="J67" i="77"/>
  <c r="J66" i="77"/>
  <c r="P65" i="77"/>
  <c r="M65" i="77"/>
  <c r="J65" i="77"/>
  <c r="P64" i="77"/>
  <c r="M64" i="77"/>
  <c r="J64" i="77"/>
  <c r="P63" i="77"/>
  <c r="M63" i="77"/>
  <c r="J63" i="77"/>
  <c r="P62" i="77"/>
  <c r="M62" i="77"/>
  <c r="J62" i="77"/>
  <c r="P61" i="77"/>
  <c r="M61" i="77"/>
  <c r="J61" i="77"/>
  <c r="P60" i="77"/>
  <c r="M60" i="77"/>
  <c r="J60" i="77"/>
  <c r="P59" i="77"/>
  <c r="M59" i="77"/>
  <c r="J59" i="77"/>
  <c r="P58" i="77"/>
  <c r="M58" i="77"/>
  <c r="J58" i="77"/>
  <c r="P57" i="77"/>
  <c r="M57" i="77"/>
  <c r="J57" i="77"/>
  <c r="P56" i="77"/>
  <c r="M56" i="77"/>
  <c r="J56" i="77"/>
  <c r="P55" i="77"/>
  <c r="M55" i="77"/>
  <c r="J55" i="77"/>
  <c r="P54" i="77"/>
  <c r="M54" i="77"/>
  <c r="J54" i="77"/>
  <c r="P53" i="77"/>
  <c r="M53" i="77"/>
  <c r="J53" i="77"/>
  <c r="P52" i="77"/>
  <c r="M52" i="77"/>
  <c r="J52" i="77"/>
  <c r="P51" i="77"/>
  <c r="M51" i="77"/>
  <c r="J51" i="77"/>
  <c r="P50" i="77"/>
  <c r="M50" i="77"/>
  <c r="J50" i="77"/>
  <c r="P49" i="77"/>
  <c r="M49" i="77"/>
  <c r="J49" i="77"/>
  <c r="P48" i="77"/>
  <c r="M48" i="77"/>
  <c r="J48" i="77"/>
  <c r="P47" i="77"/>
  <c r="M47" i="77"/>
  <c r="J47" i="77"/>
  <c r="P46" i="77"/>
  <c r="M46" i="77"/>
  <c r="J46" i="77"/>
  <c r="P45" i="77"/>
  <c r="M45" i="77"/>
  <c r="J45" i="77"/>
  <c r="P44" i="77"/>
  <c r="M44" i="77"/>
  <c r="J44" i="77"/>
  <c r="P43" i="77"/>
  <c r="M43" i="77"/>
  <c r="J43" i="77"/>
  <c r="P42" i="77"/>
  <c r="M42" i="77"/>
  <c r="J42" i="77"/>
  <c r="P41" i="77"/>
  <c r="M41" i="77"/>
  <c r="J41" i="77"/>
  <c r="P40" i="77"/>
  <c r="M40" i="77"/>
  <c r="J40" i="77"/>
  <c r="P39" i="77"/>
  <c r="M39" i="77"/>
  <c r="J39" i="77"/>
  <c r="P38" i="77"/>
  <c r="M38" i="77"/>
  <c r="J38" i="77"/>
  <c r="P37" i="77"/>
  <c r="M37" i="77"/>
  <c r="J37" i="77"/>
  <c r="C35" i="77"/>
  <c r="D35" i="77" s="1"/>
  <c r="E35" i="77" s="1"/>
  <c r="F35" i="77" s="1"/>
  <c r="G35" i="77" s="1"/>
  <c r="B35" i="77"/>
  <c r="N34" i="77"/>
  <c r="K34" i="77"/>
  <c r="P25" i="77"/>
  <c r="H22" i="77"/>
  <c r="M78" i="77" l="1"/>
  <c r="J93" i="77"/>
  <c r="P97" i="77"/>
  <c r="P101" i="77"/>
  <c r="P105" i="77"/>
  <c r="P110" i="77"/>
  <c r="M78" i="78"/>
  <c r="P78" i="78"/>
  <c r="P129" i="78"/>
  <c r="P137" i="78"/>
  <c r="M93" i="79"/>
  <c r="P93" i="79"/>
  <c r="J101" i="79"/>
  <c r="J105" i="79"/>
  <c r="J110" i="79"/>
  <c r="M110" i="79"/>
  <c r="J132" i="79"/>
  <c r="J140" i="79"/>
  <c r="L141" i="77"/>
  <c r="M93" i="77"/>
  <c r="P93" i="77"/>
  <c r="J97" i="77"/>
  <c r="J101" i="77"/>
  <c r="J105" i="77"/>
  <c r="J110" i="77"/>
  <c r="J78" i="78"/>
  <c r="J129" i="78"/>
  <c r="J137" i="78"/>
  <c r="J93" i="79"/>
  <c r="P97" i="79"/>
  <c r="P101" i="79"/>
  <c r="P105" i="79"/>
  <c r="P110" i="79"/>
  <c r="P132" i="79"/>
  <c r="P140" i="79"/>
  <c r="P78" i="77"/>
  <c r="H141" i="77"/>
  <c r="N141" i="77"/>
  <c r="P129" i="77"/>
  <c r="P137" i="77"/>
  <c r="M93" i="78"/>
  <c r="P93" i="78"/>
  <c r="J110" i="78"/>
  <c r="J97" i="79"/>
  <c r="M97" i="79"/>
  <c r="M101" i="79"/>
  <c r="M105" i="79"/>
  <c r="O142" i="79"/>
  <c r="O143" i="79" s="1"/>
  <c r="M78" i="79"/>
  <c r="J78" i="79"/>
  <c r="P78" i="79"/>
  <c r="P144" i="79" s="1"/>
  <c r="M132" i="79"/>
  <c r="M140" i="79"/>
  <c r="P142" i="79"/>
  <c r="P143" i="79" s="1"/>
  <c r="L141" i="78"/>
  <c r="H141" i="78"/>
  <c r="N141" i="78"/>
  <c r="M97" i="78"/>
  <c r="M101" i="78"/>
  <c r="M105" i="78"/>
  <c r="K141" i="78"/>
  <c r="M129" i="78"/>
  <c r="M137" i="78"/>
  <c r="O141" i="78"/>
  <c r="O139" i="78"/>
  <c r="O140" i="78" s="1"/>
  <c r="I141" i="78"/>
  <c r="J141" i="78"/>
  <c r="P141" i="78"/>
  <c r="P139" i="78"/>
  <c r="P140" i="78" s="1"/>
  <c r="M110" i="77"/>
  <c r="O139" i="77"/>
  <c r="O140" i="77" s="1"/>
  <c r="M97" i="77"/>
  <c r="M101" i="77"/>
  <c r="M105" i="77"/>
  <c r="K141" i="77"/>
  <c r="M129" i="77"/>
  <c r="M137" i="77"/>
  <c r="O141" i="77"/>
  <c r="I141" i="77"/>
  <c r="J78" i="77"/>
  <c r="J141" i="77" s="1"/>
  <c r="M141" i="77"/>
  <c r="P141" i="77"/>
  <c r="P139" i="77" l="1"/>
  <c r="P140" i="77" s="1"/>
  <c r="J144" i="79"/>
  <c r="M144" i="79"/>
  <c r="M141" i="78"/>
  <c r="A154" i="76" l="1"/>
  <c r="N140" i="76"/>
  <c r="L140" i="76"/>
  <c r="K140" i="76"/>
  <c r="I140" i="76"/>
  <c r="H140" i="76"/>
  <c r="O139" i="76"/>
  <c r="O140" i="76" s="1"/>
  <c r="M139" i="76"/>
  <c r="M140" i="76" s="1"/>
  <c r="J139" i="76"/>
  <c r="J140" i="76" s="1"/>
  <c r="O137" i="76"/>
  <c r="N137" i="76"/>
  <c r="L137" i="76"/>
  <c r="K137" i="76"/>
  <c r="I137" i="76"/>
  <c r="H137" i="76"/>
  <c r="P136" i="76"/>
  <c r="M136" i="76"/>
  <c r="J136" i="76"/>
  <c r="P135" i="76"/>
  <c r="M135" i="76"/>
  <c r="J135" i="76"/>
  <c r="P134" i="76"/>
  <c r="M134" i="76"/>
  <c r="J134" i="76"/>
  <c r="P133" i="76"/>
  <c r="M133" i="76"/>
  <c r="J133" i="76"/>
  <c r="P132" i="76"/>
  <c r="M132" i="76"/>
  <c r="J132" i="76"/>
  <c r="P131" i="76"/>
  <c r="P137" i="76" s="1"/>
  <c r="M131" i="76"/>
  <c r="J131" i="76"/>
  <c r="O129" i="76"/>
  <c r="N129" i="76"/>
  <c r="L129" i="76"/>
  <c r="K129" i="76"/>
  <c r="I129" i="76"/>
  <c r="H129" i="76"/>
  <c r="P128" i="76"/>
  <c r="M128" i="76"/>
  <c r="J128" i="76"/>
  <c r="P127" i="76"/>
  <c r="M127" i="76"/>
  <c r="J127" i="76"/>
  <c r="P126" i="76"/>
  <c r="M126" i="76"/>
  <c r="J126" i="76"/>
  <c r="P125" i="76"/>
  <c r="M125" i="76"/>
  <c r="J125" i="76"/>
  <c r="P124" i="76"/>
  <c r="M124" i="76"/>
  <c r="J124" i="76"/>
  <c r="P123" i="76"/>
  <c r="P129" i="76" s="1"/>
  <c r="M123" i="76"/>
  <c r="J123" i="76"/>
  <c r="P121" i="76"/>
  <c r="O121" i="76"/>
  <c r="N121" i="76"/>
  <c r="M121" i="76"/>
  <c r="L121" i="76"/>
  <c r="K121" i="76"/>
  <c r="I121" i="76"/>
  <c r="H121" i="76"/>
  <c r="J120" i="76"/>
  <c r="J121" i="76" s="1"/>
  <c r="O119" i="76"/>
  <c r="N119" i="76"/>
  <c r="L119" i="76"/>
  <c r="K119" i="76"/>
  <c r="I119" i="76"/>
  <c r="H119" i="76"/>
  <c r="P118" i="76"/>
  <c r="P119" i="76" s="1"/>
  <c r="M118" i="76"/>
  <c r="M119" i="76" s="1"/>
  <c r="J118" i="76"/>
  <c r="J119" i="76" s="1"/>
  <c r="O116" i="76"/>
  <c r="N116" i="76"/>
  <c r="L116" i="76"/>
  <c r="K116" i="76"/>
  <c r="I116" i="76"/>
  <c r="H116" i="76"/>
  <c r="P115" i="76"/>
  <c r="P116" i="76" s="1"/>
  <c r="M115" i="76"/>
  <c r="M116" i="76" s="1"/>
  <c r="J115" i="76"/>
  <c r="J116" i="76" s="1"/>
  <c r="O113" i="76"/>
  <c r="N113" i="76"/>
  <c r="L113" i="76"/>
  <c r="K113" i="76"/>
  <c r="I113" i="76"/>
  <c r="H113" i="76"/>
  <c r="P112" i="76"/>
  <c r="P113" i="76" s="1"/>
  <c r="M112" i="76"/>
  <c r="M113" i="76" s="1"/>
  <c r="J112" i="76"/>
  <c r="J113" i="76" s="1"/>
  <c r="O110" i="76"/>
  <c r="N110" i="76"/>
  <c r="L110" i="76"/>
  <c r="K110" i="76"/>
  <c r="I110" i="76"/>
  <c r="H110" i="76"/>
  <c r="P109" i="76"/>
  <c r="M109" i="76"/>
  <c r="J109" i="76"/>
  <c r="P108" i="76"/>
  <c r="M108" i="76"/>
  <c r="J108" i="76"/>
  <c r="P107" i="76"/>
  <c r="M107" i="76"/>
  <c r="J107" i="76"/>
  <c r="O105" i="76"/>
  <c r="N105" i="76"/>
  <c r="L105" i="76"/>
  <c r="K105" i="76"/>
  <c r="I105" i="76"/>
  <c r="H105" i="76"/>
  <c r="P104" i="76"/>
  <c r="M104" i="76"/>
  <c r="J104" i="76"/>
  <c r="P103" i="76"/>
  <c r="M103" i="76"/>
  <c r="M105" i="76" s="1"/>
  <c r="J103" i="76"/>
  <c r="O101" i="76"/>
  <c r="N101" i="76"/>
  <c r="L101" i="76"/>
  <c r="K101" i="76"/>
  <c r="I101" i="76"/>
  <c r="H101" i="76"/>
  <c r="P100" i="76"/>
  <c r="M100" i="76"/>
  <c r="J100" i="76"/>
  <c r="P99" i="76"/>
  <c r="M99" i="76"/>
  <c r="M101" i="76" s="1"/>
  <c r="J99" i="76"/>
  <c r="O97" i="76"/>
  <c r="N97" i="76"/>
  <c r="L97" i="76"/>
  <c r="K97" i="76"/>
  <c r="I97" i="76"/>
  <c r="H97" i="76"/>
  <c r="P96" i="76"/>
  <c r="M96" i="76"/>
  <c r="J96" i="76"/>
  <c r="P95" i="76"/>
  <c r="M95" i="76"/>
  <c r="M97" i="76" s="1"/>
  <c r="J95" i="76"/>
  <c r="O93" i="76"/>
  <c r="N93" i="76"/>
  <c r="L93" i="76"/>
  <c r="K93" i="76"/>
  <c r="I93" i="76"/>
  <c r="H93" i="76"/>
  <c r="P92" i="76"/>
  <c r="M92" i="76"/>
  <c r="J92" i="76"/>
  <c r="P91" i="76"/>
  <c r="M91" i="76"/>
  <c r="J91" i="76"/>
  <c r="P90" i="76"/>
  <c r="M90" i="76"/>
  <c r="J90" i="76"/>
  <c r="P89" i="76"/>
  <c r="M89" i="76"/>
  <c r="J89" i="76"/>
  <c r="P88" i="76"/>
  <c r="M88" i="76"/>
  <c r="J88" i="76"/>
  <c r="P87" i="76"/>
  <c r="M87" i="76"/>
  <c r="J87" i="76"/>
  <c r="P86" i="76"/>
  <c r="M86" i="76"/>
  <c r="J86" i="76"/>
  <c r="P85" i="76"/>
  <c r="M85" i="76"/>
  <c r="J85" i="76"/>
  <c r="P84" i="76"/>
  <c r="M84" i="76"/>
  <c r="J84" i="76"/>
  <c r="P83" i="76"/>
  <c r="M83" i="76"/>
  <c r="J83" i="76"/>
  <c r="P82" i="76"/>
  <c r="M82" i="76"/>
  <c r="J82" i="76"/>
  <c r="P81" i="76"/>
  <c r="M81" i="76"/>
  <c r="J81" i="76"/>
  <c r="P80" i="76"/>
  <c r="M80" i="76"/>
  <c r="J80" i="76"/>
  <c r="O78" i="76"/>
  <c r="N78" i="76"/>
  <c r="N141" i="76" s="1"/>
  <c r="L78" i="76"/>
  <c r="K78" i="76"/>
  <c r="I78" i="76"/>
  <c r="H78" i="76"/>
  <c r="P77" i="76"/>
  <c r="M77" i="76"/>
  <c r="J77" i="76"/>
  <c r="P76" i="76"/>
  <c r="M76" i="76"/>
  <c r="J76" i="76"/>
  <c r="P75" i="76"/>
  <c r="M75" i="76"/>
  <c r="J75" i="76"/>
  <c r="P74" i="76"/>
  <c r="M74" i="76"/>
  <c r="J74" i="76"/>
  <c r="P73" i="76"/>
  <c r="M73" i="76"/>
  <c r="J73" i="76"/>
  <c r="P72" i="76"/>
  <c r="M72" i="76"/>
  <c r="J72" i="76"/>
  <c r="P71" i="76"/>
  <c r="M71" i="76"/>
  <c r="J71" i="76"/>
  <c r="P70" i="76"/>
  <c r="M70" i="76"/>
  <c r="J70" i="76"/>
  <c r="P69" i="76"/>
  <c r="M69" i="76"/>
  <c r="J69" i="76"/>
  <c r="P68" i="76"/>
  <c r="M68" i="76"/>
  <c r="J68" i="76"/>
  <c r="P67" i="76"/>
  <c r="M67" i="76"/>
  <c r="J67" i="76"/>
  <c r="J66" i="76"/>
  <c r="P65" i="76"/>
  <c r="M65" i="76"/>
  <c r="J65" i="76"/>
  <c r="P64" i="76"/>
  <c r="M64" i="76"/>
  <c r="J64" i="76"/>
  <c r="P63" i="76"/>
  <c r="M63" i="76"/>
  <c r="J63" i="76"/>
  <c r="P62" i="76"/>
  <c r="M62" i="76"/>
  <c r="J62" i="76"/>
  <c r="P61" i="76"/>
  <c r="M61" i="76"/>
  <c r="J61" i="76"/>
  <c r="P60" i="76"/>
  <c r="M60" i="76"/>
  <c r="J60" i="76"/>
  <c r="P59" i="76"/>
  <c r="M59" i="76"/>
  <c r="J59" i="76"/>
  <c r="P58" i="76"/>
  <c r="M58" i="76"/>
  <c r="J58" i="76"/>
  <c r="P57" i="76"/>
  <c r="M57" i="76"/>
  <c r="J57" i="76"/>
  <c r="P56" i="76"/>
  <c r="M56" i="76"/>
  <c r="J56" i="76"/>
  <c r="P55" i="76"/>
  <c r="M55" i="76"/>
  <c r="J55" i="76"/>
  <c r="P54" i="76"/>
  <c r="M54" i="76"/>
  <c r="J54" i="76"/>
  <c r="P53" i="76"/>
  <c r="M53" i="76"/>
  <c r="J53" i="76"/>
  <c r="P52" i="76"/>
  <c r="M52" i="76"/>
  <c r="J52" i="76"/>
  <c r="P51" i="76"/>
  <c r="M51" i="76"/>
  <c r="J51" i="76"/>
  <c r="P50" i="76"/>
  <c r="M50" i="76"/>
  <c r="J50" i="76"/>
  <c r="P49" i="76"/>
  <c r="M49" i="76"/>
  <c r="J49" i="76"/>
  <c r="P48" i="76"/>
  <c r="M48" i="76"/>
  <c r="J48" i="76"/>
  <c r="P47" i="76"/>
  <c r="M47" i="76"/>
  <c r="J47" i="76"/>
  <c r="P46" i="76"/>
  <c r="M46" i="76"/>
  <c r="J46" i="76"/>
  <c r="P45" i="76"/>
  <c r="M45" i="76"/>
  <c r="J45" i="76"/>
  <c r="P44" i="76"/>
  <c r="M44" i="76"/>
  <c r="J44" i="76"/>
  <c r="P43" i="76"/>
  <c r="M43" i="76"/>
  <c r="J43" i="76"/>
  <c r="P42" i="76"/>
  <c r="M42" i="76"/>
  <c r="J42" i="76"/>
  <c r="P41" i="76"/>
  <c r="M41" i="76"/>
  <c r="J41" i="76"/>
  <c r="P40" i="76"/>
  <c r="M40" i="76"/>
  <c r="J40" i="76"/>
  <c r="P39" i="76"/>
  <c r="M39" i="76"/>
  <c r="J39" i="76"/>
  <c r="P38" i="76"/>
  <c r="M38" i="76"/>
  <c r="J38" i="76"/>
  <c r="P37" i="76"/>
  <c r="M37" i="76"/>
  <c r="J37" i="76"/>
  <c r="B35" i="76"/>
  <c r="C35" i="76" s="1"/>
  <c r="D35" i="76" s="1"/>
  <c r="E35" i="76" s="1"/>
  <c r="F35" i="76" s="1"/>
  <c r="G35" i="76" s="1"/>
  <c r="N34" i="76"/>
  <c r="K34" i="76"/>
  <c r="P25" i="76"/>
  <c r="H22" i="76"/>
  <c r="J129" i="76" l="1"/>
  <c r="J137" i="76"/>
  <c r="J78" i="76"/>
  <c r="L141" i="76"/>
  <c r="M93" i="76"/>
  <c r="J97" i="76"/>
  <c r="P97" i="76"/>
  <c r="J101" i="76"/>
  <c r="P101" i="76"/>
  <c r="J105" i="76"/>
  <c r="P105" i="76"/>
  <c r="M129" i="76"/>
  <c r="M137" i="76"/>
  <c r="P78" i="76"/>
  <c r="M78" i="76"/>
  <c r="P110" i="76"/>
  <c r="M110" i="76"/>
  <c r="J110" i="76"/>
  <c r="K141" i="76"/>
  <c r="P93" i="76"/>
  <c r="I141" i="76"/>
  <c r="O141" i="76"/>
  <c r="H141" i="76"/>
  <c r="J93" i="76"/>
  <c r="P139" i="76"/>
  <c r="P140" i="76" s="1"/>
  <c r="P141" i="76" l="1"/>
  <c r="M141" i="76"/>
  <c r="J141" i="76"/>
  <c r="K80" i="75" l="1"/>
  <c r="L80" i="75"/>
  <c r="M80" i="75"/>
  <c r="N80" i="75"/>
  <c r="O80" i="75"/>
  <c r="J77" i="75"/>
  <c r="J78" i="75"/>
  <c r="J79" i="75"/>
  <c r="J82" i="75"/>
  <c r="J83" i="75"/>
  <c r="J84" i="75"/>
  <c r="J85" i="75"/>
  <c r="J86" i="75"/>
  <c r="J87" i="75"/>
  <c r="J88" i="75"/>
  <c r="J89" i="75"/>
  <c r="J90" i="75"/>
  <c r="J91" i="75"/>
  <c r="J92" i="75"/>
  <c r="J93" i="75"/>
  <c r="J94" i="75"/>
  <c r="J95" i="75"/>
  <c r="J96" i="75"/>
  <c r="J97" i="75"/>
  <c r="J98" i="75"/>
  <c r="J99" i="75"/>
  <c r="J100" i="75"/>
  <c r="J101" i="75"/>
  <c r="J102" i="75"/>
  <c r="J103" i="75"/>
  <c r="J124" i="75"/>
  <c r="J126" i="75" s="1"/>
  <c r="J125" i="75"/>
  <c r="J128" i="75"/>
  <c r="J129" i="75"/>
  <c r="J130" i="75" s="1"/>
  <c r="J132" i="75"/>
  <c r="J133" i="75" s="1"/>
  <c r="J135" i="75"/>
  <c r="J136" i="75" s="1"/>
  <c r="J137" i="75"/>
  <c r="J138" i="75" s="1"/>
  <c r="J140" i="75"/>
  <c r="J141" i="75"/>
  <c r="J142" i="75"/>
  <c r="J143" i="75"/>
  <c r="J144" i="75"/>
  <c r="J145" i="75"/>
  <c r="J146" i="75"/>
  <c r="J147" i="75"/>
  <c r="J148" i="75"/>
  <c r="J110" i="75"/>
  <c r="J111" i="75"/>
  <c r="J112" i="75"/>
  <c r="J106" i="75"/>
  <c r="J107" i="75"/>
  <c r="J114" i="75"/>
  <c r="J115" i="75"/>
  <c r="J116" i="75"/>
  <c r="J151" i="75"/>
  <c r="J152" i="75"/>
  <c r="J153" i="75"/>
  <c r="J154" i="75"/>
  <c r="A169" i="75"/>
  <c r="P28" i="75"/>
  <c r="O154" i="75"/>
  <c r="N154" i="75"/>
  <c r="L154" i="75"/>
  <c r="K154" i="75"/>
  <c r="I154" i="75"/>
  <c r="H154" i="75"/>
  <c r="P153" i="75"/>
  <c r="M153" i="75"/>
  <c r="P152" i="75"/>
  <c r="M152" i="75"/>
  <c r="P151" i="75"/>
  <c r="M151" i="75"/>
  <c r="P149" i="75"/>
  <c r="O149" i="75"/>
  <c r="N149" i="75"/>
  <c r="M149" i="75"/>
  <c r="L149" i="75"/>
  <c r="K149" i="75"/>
  <c r="I149" i="75"/>
  <c r="H149" i="75"/>
  <c r="O144" i="75"/>
  <c r="N144" i="75"/>
  <c r="L144" i="75"/>
  <c r="K144" i="75"/>
  <c r="I144" i="75"/>
  <c r="H144" i="75"/>
  <c r="P143" i="75"/>
  <c r="M143" i="75"/>
  <c r="P142" i="75"/>
  <c r="M142" i="75"/>
  <c r="P141" i="75"/>
  <c r="M141" i="75"/>
  <c r="P140" i="75"/>
  <c r="P144" i="75"/>
  <c r="M140" i="75"/>
  <c r="M144" i="75"/>
  <c r="O138" i="75"/>
  <c r="N138" i="75"/>
  <c r="L138" i="75"/>
  <c r="K138" i="75"/>
  <c r="I138" i="75"/>
  <c r="H138" i="75"/>
  <c r="P137" i="75"/>
  <c r="P138" i="75"/>
  <c r="M137" i="75"/>
  <c r="M138" i="75"/>
  <c r="O136" i="75"/>
  <c r="N136" i="75"/>
  <c r="L136" i="75"/>
  <c r="K136" i="75"/>
  <c r="I136" i="75"/>
  <c r="H136" i="75"/>
  <c r="P135" i="75"/>
  <c r="P136" i="75"/>
  <c r="M135" i="75"/>
  <c r="M136" i="75"/>
  <c r="O133" i="75"/>
  <c r="N133" i="75"/>
  <c r="L133" i="75"/>
  <c r="K133" i="75"/>
  <c r="I133" i="75"/>
  <c r="H133" i="75"/>
  <c r="P132" i="75"/>
  <c r="P133" i="75"/>
  <c r="M132" i="75"/>
  <c r="M133" i="75"/>
  <c r="P130" i="75"/>
  <c r="O130" i="75"/>
  <c r="N130" i="75"/>
  <c r="M130" i="75"/>
  <c r="L130" i="75"/>
  <c r="K130" i="75"/>
  <c r="I130" i="75"/>
  <c r="H130" i="75"/>
  <c r="O126" i="75"/>
  <c r="N126" i="75"/>
  <c r="L126" i="75"/>
  <c r="K126" i="75"/>
  <c r="I126" i="75"/>
  <c r="H126" i="75"/>
  <c r="P125" i="75"/>
  <c r="M125" i="75"/>
  <c r="P124" i="75"/>
  <c r="M124" i="75"/>
  <c r="O116" i="75"/>
  <c r="N116" i="75"/>
  <c r="L116" i="75"/>
  <c r="K116" i="75"/>
  <c r="I116" i="75"/>
  <c r="H116" i="75"/>
  <c r="P115" i="75"/>
  <c r="M115" i="75"/>
  <c r="P114" i="75"/>
  <c r="M114" i="75"/>
  <c r="M116" i="75" s="1"/>
  <c r="O112" i="75"/>
  <c r="N112" i="75"/>
  <c r="L112" i="75"/>
  <c r="K112" i="75"/>
  <c r="I112" i="75"/>
  <c r="H112" i="75"/>
  <c r="P111" i="75"/>
  <c r="M111" i="75"/>
  <c r="P110" i="75"/>
  <c r="M110" i="75"/>
  <c r="M112" i="75" s="1"/>
  <c r="O108" i="75"/>
  <c r="N108" i="75"/>
  <c r="L108" i="75"/>
  <c r="K108" i="75"/>
  <c r="I108" i="75"/>
  <c r="H108" i="75"/>
  <c r="P107" i="75"/>
  <c r="M107" i="75"/>
  <c r="P106" i="75"/>
  <c r="P108" i="75" s="1"/>
  <c r="M106" i="75"/>
  <c r="O104" i="75"/>
  <c r="N104" i="75"/>
  <c r="L104" i="75"/>
  <c r="K104" i="75"/>
  <c r="I104" i="75"/>
  <c r="H104" i="75"/>
  <c r="P103" i="75"/>
  <c r="M103" i="75"/>
  <c r="P102" i="75"/>
  <c r="M102" i="75"/>
  <c r="P101" i="75"/>
  <c r="M101" i="75"/>
  <c r="P100" i="75"/>
  <c r="M100" i="75"/>
  <c r="P99" i="75"/>
  <c r="M99" i="75"/>
  <c r="P98" i="75"/>
  <c r="M98" i="75"/>
  <c r="P97" i="75"/>
  <c r="M97" i="75"/>
  <c r="P96" i="75"/>
  <c r="M96" i="75"/>
  <c r="P95" i="75"/>
  <c r="M95" i="75"/>
  <c r="P94" i="75"/>
  <c r="M94" i="75"/>
  <c r="P93" i="75"/>
  <c r="M93" i="75"/>
  <c r="P92" i="75"/>
  <c r="M92" i="75"/>
  <c r="P91" i="75"/>
  <c r="M91" i="75"/>
  <c r="P90" i="75"/>
  <c r="M90" i="75"/>
  <c r="P89" i="75"/>
  <c r="M89" i="75"/>
  <c r="P88" i="75"/>
  <c r="M88" i="75"/>
  <c r="P87" i="75"/>
  <c r="M87" i="75"/>
  <c r="P86" i="75"/>
  <c r="M86" i="75"/>
  <c r="P85" i="75"/>
  <c r="M85" i="75"/>
  <c r="P84" i="75"/>
  <c r="M84" i="75"/>
  <c r="P83" i="75"/>
  <c r="M83" i="75"/>
  <c r="P82" i="75"/>
  <c r="P104" i="75" s="1"/>
  <c r="M82" i="75"/>
  <c r="M104" i="75" s="1"/>
  <c r="I80" i="75"/>
  <c r="I155" i="75" s="1"/>
  <c r="H80" i="75"/>
  <c r="P79" i="75"/>
  <c r="M79" i="75"/>
  <c r="P78" i="75"/>
  <c r="M78" i="75"/>
  <c r="P77" i="75"/>
  <c r="M77" i="75"/>
  <c r="B38" i="75"/>
  <c r="C38" i="75" s="1"/>
  <c r="D38" i="75" s="1"/>
  <c r="E38" i="75" s="1"/>
  <c r="F38" i="75" s="1"/>
  <c r="G38" i="75" s="1"/>
  <c r="P112" i="75"/>
  <c r="P116" i="75"/>
  <c r="P126" i="75"/>
  <c r="M108" i="75"/>
  <c r="P154" i="75"/>
  <c r="H155" i="75"/>
  <c r="P80" i="75" l="1"/>
  <c r="P155" i="75" s="1"/>
  <c r="J108" i="75"/>
  <c r="N155" i="75"/>
  <c r="J104" i="75"/>
  <c r="J80" i="75"/>
  <c r="J155" i="75" s="1"/>
  <c r="L155" i="75"/>
  <c r="M126" i="75"/>
  <c r="M155" i="75" s="1"/>
  <c r="M154" i="75"/>
  <c r="J149" i="75"/>
  <c r="O155" i="75"/>
  <c r="K155" i="75"/>
</calcChain>
</file>

<file path=xl/sharedStrings.xml><?xml version="1.0" encoding="utf-8"?>
<sst xmlns="http://schemas.openxmlformats.org/spreadsheetml/2006/main" count="12260" uniqueCount="368">
  <si>
    <t>к Порядку составления, утверждения</t>
  </si>
  <si>
    <t xml:space="preserve">и ведения бюджетных смет Администрации </t>
  </si>
  <si>
    <t>Прионежского муниципального района</t>
  </si>
  <si>
    <t>и казенных учреждений, находящихся</t>
  </si>
  <si>
    <t>в ведении Администрации Прионежского</t>
  </si>
  <si>
    <t>муниципального района</t>
  </si>
  <si>
    <t>УТВЕРЖДАЮ</t>
  </si>
  <si>
    <t>(наименование должности лица, согласующего бюджетную смету)</t>
  </si>
  <si>
    <t>Администрация Прионежского муниципального района</t>
  </si>
  <si>
    <t>(наименование главного распорядителя (распорядителя) бюджетных средств; учреждения)</t>
  </si>
  <si>
    <t>КОДЫ</t>
  </si>
  <si>
    <t>Форма по ОКУД</t>
  </si>
  <si>
    <t>0501012</t>
  </si>
  <si>
    <t>Дата</t>
  </si>
  <si>
    <t>по ОКПО</t>
  </si>
  <si>
    <t>Получатель бюджетных средств</t>
  </si>
  <si>
    <t>Распорядитель бюджетных средств</t>
  </si>
  <si>
    <t>Администрация Прионежского муниципального района Республики Карелия</t>
  </si>
  <si>
    <t>Главный распорядитель бюджетных средств</t>
  </si>
  <si>
    <t>Глава по БК</t>
  </si>
  <si>
    <t>015</t>
  </si>
  <si>
    <t>Наименование бюджета</t>
  </si>
  <si>
    <t>Бюджет Прионежского муниципального района</t>
  </si>
  <si>
    <t>по ОКТМО</t>
  </si>
  <si>
    <t xml:space="preserve">Единица измерения: </t>
  </si>
  <si>
    <t>руб.</t>
  </si>
  <si>
    <t>по ОКЕЙ</t>
  </si>
  <si>
    <t>Наименование показателя (детализация кода бюджетной классификации)</t>
  </si>
  <si>
    <t>РЗ</t>
  </si>
  <si>
    <t>ПР</t>
  </si>
  <si>
    <t>ЦСР</t>
  </si>
  <si>
    <t>Вид расхода</t>
  </si>
  <si>
    <t>Детализация</t>
  </si>
  <si>
    <t>Вид целевых средств</t>
  </si>
  <si>
    <t>Средства местного бюджета (КЦ 1000)</t>
  </si>
  <si>
    <t xml:space="preserve">Заработная плата </t>
  </si>
  <si>
    <t>07</t>
  </si>
  <si>
    <t>02</t>
  </si>
  <si>
    <t>0220270210</t>
  </si>
  <si>
    <t>Начисления на выплаты по оплате труда</t>
  </si>
  <si>
    <t>Услуги связи (телефон)</t>
  </si>
  <si>
    <t>244</t>
  </si>
  <si>
    <t>1000</t>
  </si>
  <si>
    <t>Отопление, горячее водоснабжение и газоснабжение</t>
  </si>
  <si>
    <t>223100</t>
  </si>
  <si>
    <t>Электроэнергия</t>
  </si>
  <si>
    <t>223200</t>
  </si>
  <si>
    <t>Холодное водоснабжение</t>
  </si>
  <si>
    <t>223300</t>
  </si>
  <si>
    <t>Водоотведение</t>
  </si>
  <si>
    <t>223400</t>
  </si>
  <si>
    <t>Санитарная и противопожарная (дезинфекция, дезинсекция, дератизация, газация, огнезащитная) обработка помещений</t>
  </si>
  <si>
    <t>225600</t>
  </si>
  <si>
    <t>Содержание, обслуживание помещений и сетей инженерно-технического обеспечения</t>
  </si>
  <si>
    <t>225700</t>
  </si>
  <si>
    <t>Другие расходы</t>
  </si>
  <si>
    <t>225900</t>
  </si>
  <si>
    <t xml:space="preserve">Охрана ведомственная, вневедомственная, пожарная </t>
  </si>
  <si>
    <t>226400</t>
  </si>
  <si>
    <t>Медицинский осмотр водителей транспортных средств</t>
  </si>
  <si>
    <t>226500</t>
  </si>
  <si>
    <t>Медицинский осмотр работников учреждения, за исключением водителей трансртных средств</t>
  </si>
  <si>
    <t>226800</t>
  </si>
  <si>
    <t>Топливо и ГСМ</t>
  </si>
  <si>
    <t>Налог на имущство</t>
  </si>
  <si>
    <t>851</t>
  </si>
  <si>
    <t>291200</t>
  </si>
  <si>
    <t>291300</t>
  </si>
  <si>
    <t>Транспортный налог</t>
  </si>
  <si>
    <t>852</t>
  </si>
  <si>
    <t>291400</t>
  </si>
  <si>
    <t>112</t>
  </si>
  <si>
    <t>0220242190</t>
  </si>
  <si>
    <t>Услуги связи (интернет)</t>
  </si>
  <si>
    <t>221200</t>
  </si>
  <si>
    <t>Приобретение предметов длительного пользования (оборудование, мебель, компьютерная техника и т.п) стоимостью свыше 3000 рублей</t>
  </si>
  <si>
    <t>310100</t>
  </si>
  <si>
    <t>Другие расходы стоимостью до 3000,00 рублей</t>
  </si>
  <si>
    <t>310900</t>
  </si>
  <si>
    <t>Всего</t>
  </si>
  <si>
    <t>Директор</t>
  </si>
  <si>
    <t>(подпись)</t>
  </si>
  <si>
    <t>(расшифровка подписи)</t>
  </si>
  <si>
    <t>(уполномоченное лицо)</t>
  </si>
  <si>
    <t>226900</t>
  </si>
  <si>
    <t>225200</t>
  </si>
  <si>
    <t>Техническое обслуживание внутренних сетей отопления и горячего водоснабжения</t>
  </si>
  <si>
    <t>343000</t>
  </si>
  <si>
    <t>346000</t>
  </si>
  <si>
    <t>223500</t>
  </si>
  <si>
    <t>349100</t>
  </si>
  <si>
    <t>227200</t>
  </si>
  <si>
    <t>Обязательное страхование автогражданской ответственности</t>
  </si>
  <si>
    <t>Расходы по оплате проезда к месту отпуска и обратно отдельным категориям лиц (для лиц, работающих в районах Крайнего Севера и приравненных к ним местностям, и членов их семей)</t>
  </si>
  <si>
    <t>214000</t>
  </si>
  <si>
    <t>Обращение с твердыми коммунальными отходами (вывоз ТБО)</t>
  </si>
  <si>
    <t>Увеличение стоимости прочих оборотных запасов (материалов)</t>
  </si>
  <si>
    <t>Увеличение стоимости прочих оборотных запасов однократного применения</t>
  </si>
  <si>
    <t>(исполнитель)</t>
  </si>
  <si>
    <t>Итого по КЦ 1000</t>
  </si>
  <si>
    <t>Заработная плата</t>
  </si>
  <si>
    <t>111</t>
  </si>
  <si>
    <t>211000</t>
  </si>
  <si>
    <t>119</t>
  </si>
  <si>
    <t>213000</t>
  </si>
  <si>
    <t>Мероприятия по переподготовке и повышению квалификации кадров</t>
  </si>
  <si>
    <t>05</t>
  </si>
  <si>
    <t>226700</t>
  </si>
  <si>
    <t>Пособия по социальной помощи населению в натуральной форме</t>
  </si>
  <si>
    <t>10</t>
  </si>
  <si>
    <t>03</t>
  </si>
  <si>
    <t>0320243210</t>
  </si>
  <si>
    <t>323</t>
  </si>
  <si>
    <t>263000</t>
  </si>
  <si>
    <t>03202S3210</t>
  </si>
  <si>
    <t>266100</t>
  </si>
  <si>
    <t>310200</t>
  </si>
  <si>
    <t>Комплектование библиотечного фонда</t>
  </si>
  <si>
    <t>0220242100</t>
  </si>
  <si>
    <t>Приобретение предметов длительного пользования (оборудование, мебель, компьютерная техника и т.п) стоимостью свыше 3000,00 рублей</t>
  </si>
  <si>
    <t>Приобретение строительных материалов</t>
  </si>
  <si>
    <t>344000</t>
  </si>
  <si>
    <t>Социальные пособия и компенсации персоналу в денежной форме (пособие за первые три дня временной нетрудоспособности за счет средств работодателя)</t>
  </si>
  <si>
    <t>Земельный налог, в том числе в период строительства объекта</t>
  </si>
  <si>
    <t>221100</t>
  </si>
  <si>
    <t>0100072980</t>
  </si>
  <si>
    <t xml:space="preserve"> (№, дата, справки об изменении ЛБО)</t>
  </si>
  <si>
    <t>Гл.бухгалтер  МУ "ЦБ № 1"</t>
  </si>
  <si>
    <t>Увеличение стоимости лекарственных препаратов и материалов, применяемых в медицинских целях</t>
  </si>
  <si>
    <t>341000</t>
  </si>
  <si>
    <t>247</t>
  </si>
  <si>
    <t>222000</t>
  </si>
  <si>
    <t>Транспортные услуги</t>
  </si>
  <si>
    <t>345000</t>
  </si>
  <si>
    <t>Мягкий инвентарь</t>
  </si>
  <si>
    <t>291900</t>
  </si>
  <si>
    <t>01</t>
  </si>
  <si>
    <t>0220142190</t>
  </si>
  <si>
    <t>Пособия по социальной помощи населению в денежной форме</t>
  </si>
  <si>
    <t>04</t>
  </si>
  <si>
    <t>0220142030</t>
  </si>
  <si>
    <t>Налоги, пошлины, сборы</t>
  </si>
  <si>
    <t xml:space="preserve"> Расходы на приобретение бутилированной питьевой воды, если у организации отсутствует система централизованного питьевого водоснабжения</t>
  </si>
  <si>
    <t>349200</t>
  </si>
  <si>
    <t>Итого по КЦ 1000 (0702)</t>
  </si>
  <si>
    <t>Сумма на первый год планового периода</t>
  </si>
  <si>
    <t>Сумма на второй год планового периода</t>
  </si>
  <si>
    <t>от 09 августа  2022 № 831</t>
  </si>
  <si>
    <t>0220243202</t>
  </si>
  <si>
    <t>02202S3202</t>
  </si>
  <si>
    <t>Г.Н.Шемет</t>
  </si>
  <si>
    <t>25-51790-00000-00000</t>
  </si>
  <si>
    <t>Субвенции на 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 в организациях, осуществляющих образовательную деятельность, за исключением государственных образовательных организаций Республики Карелия (КЦ 254242030000203)</t>
  </si>
  <si>
    <t>254242030000203</t>
  </si>
  <si>
    <t>Итого по КЦ 254242030000203</t>
  </si>
  <si>
    <t>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(25-51790-00000-00000)</t>
  </si>
  <si>
    <t>Итого субсидия  КЦ 25-51790-00000-00000</t>
  </si>
  <si>
    <t>Субвенции на 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1755-ЗРК «Об образовании» мер социальной поддержки и социального обслуживания обучающимся с ограниченными возможностями здоровья, за исключением обучающихся (воспитываемых) в государственных образовательных организациях Республики Карелия (КЦ 254242100000210)</t>
  </si>
  <si>
    <t xml:space="preserve"> 254242100000210</t>
  </si>
  <si>
    <t>Итого по КЦ  254242100000210</t>
  </si>
  <si>
    <t>254242100000210</t>
  </si>
  <si>
    <t>321</t>
  </si>
  <si>
    <t>262000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</si>
  <si>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(КЦ 254242190000219)</t>
  </si>
  <si>
    <t>254242190000219</t>
  </si>
  <si>
    <t>Итого по КЦ 254242190000219</t>
  </si>
  <si>
    <t>Итого по КЦ 254343210000316</t>
  </si>
  <si>
    <t>254343210000316</t>
  </si>
  <si>
    <t xml:space="preserve">Субсидии местным бюджетам на реализацию мероприятий государственной программы Республики Карелия "Совершенствование социальной защиты" в целях организации адресной социальной помощи семьям, имеющим детей" </t>
  </si>
  <si>
    <t>Итого по КЦ 254343200000320</t>
  </si>
  <si>
    <t xml:space="preserve">Субсидии на реализацию мероприятий государственной программы Республики Карелия " Развитие образования" </t>
  </si>
  <si>
    <t>02202L3040</t>
  </si>
  <si>
    <t>Итого по КЦ 24-53040-00000-00000</t>
  </si>
  <si>
    <t>25-53040-00000-00000</t>
  </si>
  <si>
    <t>Субсидии   на организацию бесплатного горячего питания обучающихся, получающих начальное общее образование в государственных и муниципальных организациях (КЦ 25-53040-00000-00000)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</si>
  <si>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(КЦ 2553030Х298570000000)</t>
  </si>
  <si>
    <t>Итого субсидия  (КЦ 2553030Х298570000000)</t>
  </si>
  <si>
    <t>2553030Х298570000000</t>
  </si>
  <si>
    <t>022Ю653030</t>
  </si>
  <si>
    <t>Социальные пособия и компенсации персоналу в денежной форме (выходные пособия и компенсации работникам при их увольнении)</t>
  </si>
  <si>
    <t>022Ю651790</t>
  </si>
  <si>
    <t>2550500Х298320000000</t>
  </si>
  <si>
    <t>Итого субсидия  КЦ 2550500Х298320000000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</si>
  <si>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государственных, муниципальных общеобразовательных организаций, профессиональных образовательных организацийх (КЦ 2550500Х298320000000 )</t>
  </si>
  <si>
    <t>022Ю650500</t>
  </si>
  <si>
    <t xml:space="preserve"> Иные выплаты текущего характера физическим лицам (Возмещение убытков, вреда и судебных издержек)</t>
  </si>
  <si>
    <t>296100</t>
  </si>
  <si>
    <t>831</t>
  </si>
  <si>
    <t>853</t>
  </si>
  <si>
    <t>Иные выплаты текущего характера физическим лицам (Возмещение убытков, вреда и судебных издержек)</t>
  </si>
  <si>
    <t>254343200000320</t>
  </si>
  <si>
    <t>09</t>
  </si>
  <si>
    <t>02202S3540</t>
  </si>
  <si>
    <t>227300</t>
  </si>
  <si>
    <t>Расходы на оплату услуг по страхованию здоровья</t>
  </si>
  <si>
    <t>254343540000778</t>
  </si>
  <si>
    <t>Итого субсидия  КЦ 254343540000778</t>
  </si>
  <si>
    <t>Субсидия местным бюджетам на организацию отдыха детей в каникулярное время (КЦ 254343540000778)</t>
  </si>
  <si>
    <t>266400</t>
  </si>
  <si>
    <t>Социальные пособия и компенсации персоналу в денежной форме (оплата дополнительных выходных дней в месяц родителю (опекуну, попечителю) для ухода за детьми-инвалидами</t>
  </si>
  <si>
    <t>225800</t>
  </si>
  <si>
    <t>Текущий ремонт помещений и сетей инженерно-технического обеспечения</t>
  </si>
  <si>
    <t>Глава Администрации Прионежского муниципального района</t>
  </si>
  <si>
    <t>0400072920</t>
  </si>
  <si>
    <t xml:space="preserve"> БЮДЖЕТНАЯ СМЕТА НА 2026 ФИНАНСОВЫЙ ГОД И ПЛАНОВЫЙ ПЕРИОД 2027 И 2028 ГОДОВ</t>
  </si>
  <si>
    <t>Приложение № 1</t>
  </si>
  <si>
    <t>Сумма на текущий 2026 год</t>
  </si>
  <si>
    <t>Главный экономист ПЭО МУ "ЦБ № 1"</t>
  </si>
  <si>
    <t>Е. Л. Герасимова</t>
  </si>
  <si>
    <t xml:space="preserve"> (расшифровка подписи)</t>
  </si>
  <si>
    <t>"16" декабря 2025 г.</t>
  </si>
  <si>
    <t>№   015/00402/001    от  16  декабря 2025 года</t>
  </si>
  <si>
    <t>И. В. Ананьева</t>
  </si>
  <si>
    <t>Муниципальное общеобразовательное учреждение "Средняя общеобразовательная школа № 44"</t>
  </si>
  <si>
    <t>И. А. Сидорова</t>
  </si>
  <si>
    <t>Приложение № 2</t>
  </si>
  <si>
    <t>Г. Н. Шемет</t>
  </si>
  <si>
    <t xml:space="preserve">                                                 (№, дата, справки об изменении ЛБО)</t>
  </si>
  <si>
    <t>изменения(+;-)</t>
  </si>
  <si>
    <t>Итого</t>
  </si>
  <si>
    <t>Средства местного бюджета (КЦ 1000) 0702</t>
  </si>
  <si>
    <t>Услуги связи (почта)</t>
  </si>
  <si>
    <t>221300</t>
  </si>
  <si>
    <t>Аттестация</t>
  </si>
  <si>
    <t>Штрафы за нарушение законодательства о налогах и сборах, законодательства о страховых взносах</t>
  </si>
  <si>
    <t>Иные выплаты текущего характера физическим лицам (возмещение убытков, вреда и судебных издержек)</t>
  </si>
  <si>
    <t>Штрафы за нарушение законодательства о закупках и нарушенияе условий контракта (договоров)</t>
  </si>
  <si>
    <t>293000</t>
  </si>
  <si>
    <t>Другие экономические санкции</t>
  </si>
  <si>
    <t>295000</t>
  </si>
  <si>
    <t>Иные выплаты текущего характера организациям (возмещение убытков, вред и судебных издержек)</t>
  </si>
  <si>
    <t>297100</t>
  </si>
  <si>
    <t>0400072910</t>
  </si>
  <si>
    <t>0920070260</t>
  </si>
  <si>
    <t>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(КЦ 254242190000219)</t>
  </si>
  <si>
    <t>Приобретение предметов длительного пользования (оборудование, мебель, компьютерная техника и т.п.) стоимостью свыше 3000,00 руб.</t>
  </si>
  <si>
    <t>Увеличение стоимости прочих материальных запасов однократного применения</t>
  </si>
  <si>
    <t xml:space="preserve">Субсидия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(КЦ 25-51790-00000-00000) </t>
  </si>
  <si>
    <t>Итого по КЦ 25-51790-00000-00000</t>
  </si>
  <si>
    <t xml:space="preserve"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 (КЦ 2550500X298320000000) </t>
  </si>
  <si>
    <t>2550500X298320000000</t>
  </si>
  <si>
    <t>Итого по КЦ 2550500X298320000000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</si>
  <si>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(КЦ 2553030X298570000000)</t>
  </si>
  <si>
    <t>2553030X298570000000</t>
  </si>
  <si>
    <t>Итого по КЦ 2553030X298570000000</t>
  </si>
  <si>
    <t>Субвенции на осуществление государственных полномочий РеспубликиКарелия по представлению предусмотренных пунктом 5 части 1 статьи 9 Закона Республики Карелия от 20 декабря 2013 гоа № 1755_ЗРК "Об образовании" мер социальной поддержки и социального обслуживания (КЦ 254242100000210)</t>
  </si>
  <si>
    <t>23424210000210</t>
  </si>
  <si>
    <t>Итого по КЦ 254242100000210</t>
  </si>
  <si>
    <t>Субвенции на 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 в организа</t>
  </si>
  <si>
    <t>23424203000203</t>
  </si>
  <si>
    <t>Итого по КЦ 23424203000203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</si>
  <si>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 (КЦ 25-53040-00000-00000)</t>
  </si>
  <si>
    <t>Итого по КЦ 25-53040-00000-00000</t>
  </si>
  <si>
    <t xml:space="preserve">Субсидия на реализацию мероприятий государственной программы Республики Карелия "Совершенствование социальной защиты граждан" в целях организации адресной социальной помощи семьям, имеющим детей (КЦ 254343210000316) </t>
  </si>
  <si>
    <t>0220243210</t>
  </si>
  <si>
    <t>2343432000321</t>
  </si>
  <si>
    <t>Итого по КЦ 2343432000321</t>
  </si>
  <si>
    <t>Субсидия местным бюджетам на реализацию мероприятий государственной программы Республики Карелия "Совершенствование социальной защиты граждан" (КЦ 2343432000321)</t>
  </si>
  <si>
    <t>02202S3210</t>
  </si>
  <si>
    <t>Иные межбюджетные трансферты на компенсацию затрат, связанных с освобождением членов семей постоянно проживающих на территории Республики Карелия граждан, призванных военным комиссариатом Республики Карелия на военную службу по мобилизации, а также  гражд</t>
  </si>
  <si>
    <t>Продукты питания</t>
  </si>
  <si>
    <t>0220175040</t>
  </si>
  <si>
    <t>342000</t>
  </si>
  <si>
    <t>234475040П0514</t>
  </si>
  <si>
    <t>Итого по КЦ 234475040П0514</t>
  </si>
  <si>
    <t>И.А. Сидорова</t>
  </si>
  <si>
    <t>И.В. Ананьева</t>
  </si>
  <si>
    <t>Е.Л. Герасимова</t>
  </si>
  <si>
    <t>ИЗМЕНЕНИЕ К БЮДЖЕТНОЙ СМЕТЕ НА 2026 ФИНАНСОВЫЙ ГОД И ПЛАНОВЫЙ ПЕРИОД 2027 И 2028 ГОДОВ</t>
  </si>
  <si>
    <t>на 16.12.2025 г</t>
  </si>
  <si>
    <t>№ 015/00402/002 от</t>
  </si>
  <si>
    <t>"15" января 2026 г.</t>
  </si>
  <si>
    <t>"22" января 2026 г.</t>
  </si>
  <si>
    <t>№ 015/00402/004 от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</si>
  <si>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(Субвенции) (КЦ 264272750000219)</t>
  </si>
  <si>
    <t>0220272750</t>
  </si>
  <si>
    <t>0220272751</t>
  </si>
  <si>
    <t>0220272753</t>
  </si>
  <si>
    <t>0220272754</t>
  </si>
  <si>
    <t>0220272755</t>
  </si>
  <si>
    <t>0220272756</t>
  </si>
  <si>
    <t>0220272757</t>
  </si>
  <si>
    <t>0220272758</t>
  </si>
  <si>
    <t>0220272759</t>
  </si>
  <si>
    <t>0220272760</t>
  </si>
  <si>
    <t>0220272761</t>
  </si>
  <si>
    <t>0220272762</t>
  </si>
  <si>
    <t>Итого по КЦ 264272750000219</t>
  </si>
  <si>
    <t>Е.А. Кондратьева</t>
  </si>
  <si>
    <t>И.о. Главы Администрации Прионежского муниципального района</t>
  </si>
  <si>
    <t>на 15.01.2026 г</t>
  </si>
  <si>
    <t>на 22.01.2026 г</t>
  </si>
  <si>
    <t>№ 015/00402/006 от</t>
  </si>
  <si>
    <t>"26" января 2026 г.</t>
  </si>
  <si>
    <t>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1755-ЗРК "Об образовании" мер социальной поддержки и социального обслуживания обучающимся с ограниченными возможностями здоровья, за исключением обучающихся (воспитываемых) в государственных образовательных организациях Республики Карелия (Субвенции) (КЦ 264272740000210)</t>
  </si>
  <si>
    <t>0220272740</t>
  </si>
  <si>
    <t>Итого по КЦ 264272740000210</t>
  </si>
  <si>
    <t>264272740000210</t>
  </si>
  <si>
    <t>"27" января 2026 г.</t>
  </si>
  <si>
    <t>Реализация мероприятий по организации бесплатного горячего питания обучающихся, получающих начальное общее образование в государственных и муниципальных образовательных организациях (Субсидии)  (КЦ 26-53040-00000-00000)</t>
  </si>
  <si>
    <t>26-53040-00000-00000</t>
  </si>
  <si>
    <t>Итого по КЦ 26-53040-00000-00000</t>
  </si>
  <si>
    <t>на 26.01.2026 г</t>
  </si>
  <si>
    <t>№ 015/00402/007, № 015/00402/025 от</t>
  </si>
  <si>
    <t>Итого по КЦ 26-51790-00000-00000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</si>
  <si>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(Субсидия) (КЦ 26-51790-00000-00000) </t>
  </si>
  <si>
    <t>26-51790-00000-00000</t>
  </si>
  <si>
    <t>"02" февраля 2026 г.</t>
  </si>
  <si>
    <t>№ 015/00402/027 от</t>
  </si>
  <si>
    <t>на 27.01.2026 г</t>
  </si>
  <si>
    <t>на 02.02.2026 г</t>
  </si>
  <si>
    <t>"03" февраля 2026 г.</t>
  </si>
  <si>
    <t>№ 015/00402/029, № 015/00402/030 от</t>
  </si>
  <si>
    <t>"04" февраля 2026 г.</t>
  </si>
  <si>
    <t>на 03.02.2026 г</t>
  </si>
  <si>
    <t xml:space="preserve">Субсидия на реализацию мероприятий государственной программы Республики Карелия "Совершенствование социальной защиты граждан" в целях организации адресной социальной помощи семьям, имеющих детей  (КЦ 264373160000316) </t>
  </si>
  <si>
    <t>0320273160</t>
  </si>
  <si>
    <t>Итого по КЦ 264373160000316</t>
  </si>
  <si>
    <t>03202S3160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</si>
  <si>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(КЦ 2653030X298570000000)</t>
  </si>
  <si>
    <t>2653030X298570000000</t>
  </si>
  <si>
    <t>Итого по КЦ 2653030X298570000000</t>
  </si>
  <si>
    <t>2650500X298320000000</t>
  </si>
  <si>
    <t xml:space="preserve"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 (КЦ 2650500X298320000000) </t>
  </si>
  <si>
    <t>Итого по КЦ 2650500X298320000000</t>
  </si>
  <si>
    <t>№ 015/00402/031, № 015/00402/032, № 015/00402/033 от</t>
  </si>
  <si>
    <t>"26" февраля 2026 г.</t>
  </si>
  <si>
    <t>№ 015/00402/044 от</t>
  </si>
  <si>
    <t>на 04.02.2026 г</t>
  </si>
  <si>
    <t>"27" февраля 2026 г.</t>
  </si>
  <si>
    <t>на 26.02.2026 г</t>
  </si>
  <si>
    <t>№ 015/00402/045 от</t>
  </si>
  <si>
    <t>№№ 015/00402/047, 015/00402/048, 015/00402/049, 015/00402/050, 015/00402/051  от</t>
  </si>
  <si>
    <t>на 27.02.2026 г</t>
  </si>
  <si>
    <t>"03" марта 2026 г.</t>
  </si>
  <si>
    <t>Руководитель учреждения</t>
  </si>
  <si>
    <t>Руководитель МУ "ЦБ № 1"</t>
  </si>
  <si>
    <t>Ответственное лицо МУ "ЦБ № 1"</t>
  </si>
  <si>
    <t>"27" марта 2026 г.</t>
  </si>
  <si>
    <t>№№ 015/00402/164 от</t>
  </si>
  <si>
    <t>на 03.03.2026 г</t>
  </si>
  <si>
    <t>А.С. Фомина</t>
  </si>
  <si>
    <t>"30" марта 2026 г.</t>
  </si>
  <si>
    <t>№№ 015/00402/165, 015/00402/166 от</t>
  </si>
  <si>
    <t>на 27.03.2026 г</t>
  </si>
  <si>
    <t>"07" апреля 2026 г.</t>
  </si>
  <si>
    <t>на 30.03.2026 г</t>
  </si>
  <si>
    <t>№ 015/00402/187 от</t>
  </si>
  <si>
    <t>на 07.04.2026 г</t>
  </si>
  <si>
    <t>"10" апреля 2026 г.</t>
  </si>
  <si>
    <t>№ 015/00402/192 от</t>
  </si>
  <si>
    <t>"16" апреля 2026 г.</t>
  </si>
  <si>
    <t>на 10.04.2026 г</t>
  </si>
  <si>
    <t>№ 015/00402/195; № 015/00402/196 от</t>
  </si>
  <si>
    <t>Е. А. Кондратьева</t>
  </si>
  <si>
    <t>"17" апреля 2026 г.</t>
  </si>
  <si>
    <t>на 16.04.2026 г</t>
  </si>
  <si>
    <t>№ 015/00402/197 от</t>
  </si>
  <si>
    <t>на 17.04.2026 г</t>
  </si>
  <si>
    <t>"27" апреля 2026 г.</t>
  </si>
  <si>
    <t>№ 015/00402/201, № 015/00402/202 от</t>
  </si>
  <si>
    <t>"13" мая 2026 г.</t>
  </si>
  <si>
    <t>на 27.04.2026 г</t>
  </si>
  <si>
    <t>Т.И. Мотузко</t>
  </si>
  <si>
    <t>№ 015/00402/211 от</t>
  </si>
  <si>
    <t>"14" мая 2026 г.</t>
  </si>
  <si>
    <t>№ 015/00402/212 от</t>
  </si>
  <si>
    <t>на 13.05.2026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</si>
</sst>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</font>
    <font>
      <b/>
      <sz val="12"/>
      <color indexed="8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31"/>
      </patternFill>
    </fill>
    <fill>
      <patternFill patternType="solid">
        <fgColor indexed="9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11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31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</cellStyleXfs>
  <cellXfs count="19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2" borderId="0" xfId="0" applyFont="1" applyFill="1" applyAlignment="1"/>
    <xf numFmtId="0" fontId="4" fillId="0" borderId="0" xfId="1" applyFont="1" applyFill="1" applyAlignment="1"/>
    <xf numFmtId="0" fontId="4" fillId="3" borderId="0" xfId="1" applyFont="1" applyFill="1" applyAlignment="1"/>
    <xf numFmtId="0" fontId="4" fillId="4" borderId="0" xfId="1" applyFont="1" applyFill="1" applyAlignment="1"/>
    <xf numFmtId="0" fontId="1" fillId="0" borderId="1" xfId="0" applyFont="1" applyBorder="1" applyAlignment="1"/>
    <xf numFmtId="0" fontId="4" fillId="0" borderId="1" xfId="0" applyFont="1" applyBorder="1" applyAlignment="1"/>
    <xf numFmtId="0" fontId="4" fillId="0" borderId="1" xfId="1" applyFont="1" applyFill="1" applyBorder="1" applyAlignment="1"/>
    <xf numFmtId="0" fontId="4" fillId="0" borderId="0" xfId="1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/>
    <xf numFmtId="0" fontId="4" fillId="0" borderId="0" xfId="0" applyFont="1" applyFill="1" applyBorder="1" applyAlignment="1"/>
    <xf numFmtId="0" fontId="1" fillId="0" borderId="0" xfId="0" applyFont="1" applyAlignment="1">
      <alignment horizontal="right"/>
    </xf>
    <xf numFmtId="0" fontId="4" fillId="4" borderId="0" xfId="1" applyFont="1" applyFill="1" applyAlignment="1">
      <alignment horizontal="center"/>
    </xf>
    <xf numFmtId="0" fontId="4" fillId="4" borderId="0" xfId="1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2" xfId="0" applyFont="1" applyBorder="1" applyAlignment="1">
      <alignment horizontal="center"/>
    </xf>
    <xf numFmtId="0" fontId="5" fillId="0" borderId="0" xfId="0" applyFont="1" applyBorder="1" applyAlignment="1"/>
    <xf numFmtId="0" fontId="1" fillId="0" borderId="0" xfId="0" applyFont="1" applyBorder="1"/>
    <xf numFmtId="49" fontId="1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Border="1" applyAlignment="1">
      <alignment horizontal="center"/>
    </xf>
    <xf numFmtId="49" fontId="1" fillId="0" borderId="0" xfId="0" applyNumberFormat="1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/>
    <xf numFmtId="0" fontId="1" fillId="0" borderId="0" xfId="0" applyFont="1" applyBorder="1" applyAlignment="1">
      <alignment horizontal="right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right" vertical="distributed"/>
    </xf>
    <xf numFmtId="4" fontId="6" fillId="0" borderId="1" xfId="0" applyNumberFormat="1" applyFont="1" applyBorder="1" applyAlignment="1">
      <alignment horizontal="right" vertical="distributed"/>
    </xf>
    <xf numFmtId="4" fontId="4" fillId="0" borderId="1" xfId="0" applyNumberFormat="1" applyFont="1" applyFill="1" applyBorder="1" applyAlignment="1">
      <alignment horizontal="right" vertical="distributed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distributed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distributed"/>
    </xf>
    <xf numFmtId="4" fontId="4" fillId="0" borderId="1" xfId="0" applyNumberFormat="1" applyFont="1" applyBorder="1" applyAlignment="1">
      <alignment horizontal="right" vertical="distributed"/>
    </xf>
    <xf numFmtId="49" fontId="4" fillId="0" borderId="1" xfId="0" applyNumberFormat="1" applyFont="1" applyBorder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right" vertical="distributed" wrapText="1"/>
    </xf>
    <xf numFmtId="4" fontId="4" fillId="5" borderId="1" xfId="1" applyNumberFormat="1" applyFont="1" applyFill="1" applyBorder="1" applyAlignment="1">
      <alignment horizontal="right" vertical="distributed" wrapText="1"/>
    </xf>
    <xf numFmtId="0" fontId="6" fillId="0" borderId="1" xfId="2" applyFont="1" applyFill="1" applyBorder="1" applyAlignment="1">
      <alignment vertical="center" wrapText="1"/>
    </xf>
    <xf numFmtId="49" fontId="6" fillId="6" borderId="1" xfId="3" applyNumberFormat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right" vertical="distributed"/>
    </xf>
    <xf numFmtId="49" fontId="6" fillId="7" borderId="1" xfId="5" applyNumberFormat="1" applyFont="1" applyFill="1" applyBorder="1" applyAlignment="1">
      <alignment vertical="center" wrapText="1"/>
    </xf>
    <xf numFmtId="4" fontId="6" fillId="7" borderId="1" xfId="0" applyNumberFormat="1" applyFont="1" applyFill="1" applyBorder="1" applyAlignment="1">
      <alignment horizontal="right" vertical="distributed"/>
    </xf>
    <xf numFmtId="4" fontId="6" fillId="8" borderId="1" xfId="1" applyNumberFormat="1" applyFont="1" applyFill="1" applyBorder="1" applyAlignment="1">
      <alignment horizontal="right" vertical="distributed"/>
    </xf>
    <xf numFmtId="49" fontId="4" fillId="3" borderId="4" xfId="1" applyNumberFormat="1" applyFont="1" applyFill="1" applyBorder="1" applyAlignment="1">
      <alignment horizontal="center" vertical="center" wrapText="1"/>
    </xf>
    <xf numFmtId="49" fontId="6" fillId="6" borderId="4" xfId="3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right" vertical="distributed"/>
    </xf>
    <xf numFmtId="4" fontId="6" fillId="3" borderId="4" xfId="1" applyNumberFormat="1" applyFont="1" applyFill="1" applyBorder="1" applyAlignment="1">
      <alignment horizontal="right" vertical="distributed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right" vertical="center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/>
    <xf numFmtId="4" fontId="4" fillId="0" borderId="1" xfId="1" applyNumberFormat="1" applyFont="1" applyFill="1" applyBorder="1" applyAlignment="1">
      <alignment horizontal="right" vertical="distributed"/>
    </xf>
    <xf numFmtId="49" fontId="6" fillId="6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3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 vertical="distributed" wrapText="1"/>
    </xf>
    <xf numFmtId="4" fontId="4" fillId="3" borderId="1" xfId="1" applyNumberFormat="1" applyFont="1" applyFill="1" applyBorder="1" applyAlignment="1">
      <alignment horizontal="right" vertical="center"/>
    </xf>
    <xf numFmtId="4" fontId="4" fillId="2" borderId="5" xfId="1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right" vertical="center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/>
    <xf numFmtId="0" fontId="1" fillId="0" borderId="2" xfId="0" applyFont="1" applyBorder="1"/>
    <xf numFmtId="0" fontId="1" fillId="0" borderId="6" xfId="0" applyFont="1" applyBorder="1"/>
    <xf numFmtId="0" fontId="1" fillId="0" borderId="6" xfId="0" applyFont="1" applyBorder="1" applyAlignment="1"/>
    <xf numFmtId="0" fontId="1" fillId="0" borderId="7" xfId="0" applyFont="1" applyBorder="1" applyAlignment="1"/>
    <xf numFmtId="4" fontId="4" fillId="9" borderId="1" xfId="0" applyNumberFormat="1" applyFont="1" applyFill="1" applyBorder="1" applyAlignment="1">
      <alignment horizontal="right" vertical="distributed" wrapText="1"/>
    </xf>
    <xf numFmtId="0" fontId="9" fillId="0" borderId="0" xfId="0" applyFont="1"/>
    <xf numFmtId="0" fontId="9" fillId="0" borderId="0" xfId="0" applyFont="1" applyBorder="1" applyAlignment="1">
      <alignment horizontal="left"/>
    </xf>
    <xf numFmtId="0" fontId="1" fillId="0" borderId="2" xfId="0" applyFont="1" applyBorder="1" applyAlignment="1"/>
    <xf numFmtId="0" fontId="9" fillId="0" borderId="0" xfId="0" applyFont="1" applyBorder="1" applyAlignment="1">
      <alignment horizontal="center" vertical="center"/>
    </xf>
    <xf numFmtId="4" fontId="3" fillId="0" borderId="4" xfId="0" applyNumberFormat="1" applyFont="1" applyFill="1" applyBorder="1" applyAlignment="1">
      <alignment vertical="distributed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/>
    </xf>
    <xf numFmtId="4" fontId="4" fillId="12" borderId="1" xfId="0" applyNumberFormat="1" applyFont="1" applyFill="1" applyBorder="1" applyAlignment="1">
      <alignment horizontal="right" vertical="distributed" wrapText="1"/>
    </xf>
    <xf numFmtId="49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0" xfId="7"/>
    <xf numFmtId="0" fontId="10" fillId="0" borderId="0" xfId="7" applyAlignment="1">
      <alignment horizontal="right"/>
    </xf>
    <xf numFmtId="0" fontId="13" fillId="0" borderId="2" xfId="7" applyFont="1" applyBorder="1" applyAlignment="1"/>
    <xf numFmtId="0" fontId="10" fillId="0" borderId="0" xfId="7" applyBorder="1"/>
    <xf numFmtId="0" fontId="10" fillId="0" borderId="1" xfId="7" applyBorder="1"/>
    <xf numFmtId="0" fontId="10" fillId="0" borderId="1" xfId="7" applyBorder="1" applyAlignment="1">
      <alignment horizontal="right"/>
    </xf>
    <xf numFmtId="164" fontId="10" fillId="0" borderId="1" xfId="7" applyNumberFormat="1" applyBorder="1" applyAlignment="1">
      <alignment horizontal="right"/>
    </xf>
    <xf numFmtId="0" fontId="14" fillId="0" borderId="2" xfId="7" applyFont="1" applyBorder="1"/>
    <xf numFmtId="0" fontId="10" fillId="0" borderId="2" xfId="7" applyBorder="1"/>
    <xf numFmtId="0" fontId="15" fillId="0" borderId="9" xfId="7" applyFont="1" applyBorder="1"/>
    <xf numFmtId="0" fontId="10" fillId="0" borderId="9" xfId="7" applyBorder="1"/>
    <xf numFmtId="0" fontId="16" fillId="0" borderId="1" xfId="7" applyFont="1" applyBorder="1" applyAlignment="1">
      <alignment horizontal="center" vertical="center" wrapText="1"/>
    </xf>
    <xf numFmtId="0" fontId="16" fillId="0" borderId="0" xfId="7" applyFont="1"/>
    <xf numFmtId="0" fontId="10" fillId="0" borderId="1" xfId="7" applyBorder="1" applyAlignment="1">
      <alignment horizontal="center" vertical="center" wrapText="1"/>
    </xf>
    <xf numFmtId="4" fontId="10" fillId="0" borderId="1" xfId="7" applyNumberFormat="1" applyBorder="1" applyAlignment="1">
      <alignment horizontal="center" vertical="center" wrapText="1"/>
    </xf>
    <xf numFmtId="0" fontId="13" fillId="13" borderId="1" xfId="7" applyFont="1" applyFill="1" applyBorder="1" applyAlignment="1">
      <alignment horizontal="center" vertical="center" wrapText="1"/>
    </xf>
    <xf numFmtId="0" fontId="10" fillId="13" borderId="1" xfId="7" applyFill="1" applyBorder="1" applyAlignment="1">
      <alignment horizontal="center" vertical="center" wrapText="1"/>
    </xf>
    <xf numFmtId="4" fontId="13" fillId="13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Border="1" applyAlignment="1">
      <alignment horizontal="center" vertical="center" wrapText="1"/>
    </xf>
    <xf numFmtId="0" fontId="13" fillId="0" borderId="0" xfId="7" applyFont="1"/>
    <xf numFmtId="4" fontId="10" fillId="13" borderId="1" xfId="7" applyNumberFormat="1" applyFill="1" applyBorder="1" applyAlignment="1">
      <alignment horizontal="center" vertical="center" wrapText="1"/>
    </xf>
    <xf numFmtId="0" fontId="15" fillId="0" borderId="0" xfId="7" applyFont="1"/>
    <xf numFmtId="0" fontId="15" fillId="0" borderId="1" xfId="7" applyFont="1" applyBorder="1" applyAlignment="1">
      <alignment horizontal="center" vertical="center" wrapText="1"/>
    </xf>
    <xf numFmtId="4" fontId="15" fillId="0" borderId="1" xfId="7" applyNumberFormat="1" applyFont="1" applyBorder="1" applyAlignment="1">
      <alignment horizontal="center" vertical="center" wrapText="1"/>
    </xf>
    <xf numFmtId="1" fontId="15" fillId="0" borderId="1" xfId="7" applyNumberFormat="1" applyFont="1" applyBorder="1" applyAlignment="1">
      <alignment horizontal="center" vertical="center" wrapText="1"/>
    </xf>
    <xf numFmtId="0" fontId="15" fillId="13" borderId="1" xfId="7" applyFont="1" applyFill="1" applyBorder="1" applyAlignment="1">
      <alignment horizontal="center" vertical="center" wrapText="1"/>
    </xf>
    <xf numFmtId="0" fontId="17" fillId="0" borderId="2" xfId="7" applyFont="1" applyBorder="1"/>
    <xf numFmtId="0" fontId="17" fillId="0" borderId="0" xfId="7" applyFont="1"/>
    <xf numFmtId="49" fontId="10" fillId="0" borderId="1" xfId="7" applyNumberFormat="1" applyBorder="1" applyAlignment="1">
      <alignment horizontal="center" vertical="center" wrapText="1"/>
    </xf>
    <xf numFmtId="4" fontId="10" fillId="0" borderId="1" xfId="7" applyNumberForma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9" fontId="6" fillId="7" borderId="8" xfId="5" applyNumberFormat="1" applyFont="1" applyFill="1" applyBorder="1" applyAlignment="1">
      <alignment horizontal="center" vertical="center" wrapText="1"/>
    </xf>
    <xf numFmtId="49" fontId="6" fillId="7" borderId="9" xfId="5" applyNumberFormat="1" applyFont="1" applyFill="1" applyBorder="1" applyAlignment="1">
      <alignment horizontal="center" vertical="center" wrapText="1"/>
    </xf>
    <xf numFmtId="49" fontId="6" fillId="7" borderId="10" xfId="5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49" fontId="4" fillId="5" borderId="5" xfId="1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5" borderId="1" xfId="1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9" fontId="4" fillId="5" borderId="1" xfId="1" applyNumberFormat="1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4" fillId="5" borderId="11" xfId="1" applyNumberFormat="1" applyFont="1" applyFill="1" applyBorder="1" applyAlignment="1">
      <alignment horizontal="center" vertical="center" wrapText="1"/>
    </xf>
    <xf numFmtId="49" fontId="4" fillId="5" borderId="12" xfId="1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10" fillId="13" borderId="8" xfId="7" applyFill="1" applyBorder="1" applyAlignment="1">
      <alignment horizontal="center" vertical="center" wrapText="1"/>
    </xf>
    <xf numFmtId="0" fontId="10" fillId="13" borderId="9" xfId="7" applyFill="1" applyBorder="1" applyAlignment="1">
      <alignment horizontal="center" vertical="center" wrapText="1"/>
    </xf>
    <xf numFmtId="0" fontId="10" fillId="13" borderId="10" xfId="7" applyFill="1" applyBorder="1" applyAlignment="1">
      <alignment horizontal="center" vertical="center" wrapText="1"/>
    </xf>
    <xf numFmtId="0" fontId="13" fillId="13" borderId="8" xfId="7" applyFont="1" applyFill="1" applyBorder="1" applyAlignment="1">
      <alignment horizontal="center" vertical="center" wrapText="1"/>
    </xf>
    <xf numFmtId="0" fontId="13" fillId="13" borderId="9" xfId="7" applyFont="1" applyFill="1" applyBorder="1" applyAlignment="1">
      <alignment horizontal="center" vertical="center" wrapText="1"/>
    </xf>
    <xf numFmtId="0" fontId="13" fillId="13" borderId="10" xfId="7" applyFont="1" applyFill="1" applyBorder="1" applyAlignment="1">
      <alignment horizontal="center" vertical="center" wrapText="1"/>
    </xf>
    <xf numFmtId="0" fontId="16" fillId="0" borderId="8" xfId="7" applyFont="1" applyBorder="1" applyAlignment="1">
      <alignment horizontal="center" vertical="center" wrapText="1"/>
    </xf>
    <xf numFmtId="0" fontId="16" fillId="0" borderId="9" xfId="7" applyFont="1" applyBorder="1" applyAlignment="1">
      <alignment horizontal="center" vertical="center" wrapText="1"/>
    </xf>
    <xf numFmtId="0" fontId="16" fillId="0" borderId="10" xfId="7" applyFont="1" applyBorder="1" applyAlignment="1">
      <alignment horizontal="center" vertical="center" wrapText="1"/>
    </xf>
    <xf numFmtId="0" fontId="10" fillId="0" borderId="0" xfId="7" applyAlignment="1">
      <alignment horizontal="center"/>
    </xf>
    <xf numFmtId="0" fontId="10" fillId="0" borderId="2" xfId="7" applyBorder="1" applyAlignment="1">
      <alignment horizontal="center"/>
    </xf>
    <xf numFmtId="0" fontId="11" fillId="0" borderId="0" xfId="7" applyFont="1" applyAlignment="1">
      <alignment horizontal="center"/>
    </xf>
    <xf numFmtId="0" fontId="12" fillId="0" borderId="2" xfId="7" applyFont="1" applyBorder="1" applyAlignment="1">
      <alignment horizontal="right"/>
    </xf>
    <xf numFmtId="0" fontId="10" fillId="0" borderId="11" xfId="7" applyBorder="1" applyAlignment="1">
      <alignment horizontal="right"/>
    </xf>
    <xf numFmtId="0" fontId="13" fillId="0" borderId="0" xfId="7" applyFont="1" applyAlignment="1">
      <alignment horizontal="center"/>
    </xf>
    <xf numFmtId="0" fontId="13" fillId="0" borderId="2" xfId="7" applyFont="1" applyFill="1" applyBorder="1" applyAlignment="1">
      <alignment horizontal="right" wrapText="1"/>
    </xf>
  </cellXfs>
  <cellStyles count="8">
    <cellStyle name="Обычный" xfId="0" builtinId="0"/>
    <cellStyle name="Обычный 2" xfId="1"/>
    <cellStyle name="Обычный 3" xfId="2"/>
    <cellStyle name="Обычный 3 2" xfId="3"/>
    <cellStyle name="Обычный 3 3" xfId="7"/>
    <cellStyle name="Обычный 4" xfId="4"/>
    <cellStyle name="Обычный 4 2" xfId="5"/>
    <cellStyle name="Обычный 5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9"/>
  <sheetViews>
    <sheetView view="pageBreakPreview" topLeftCell="A39" zoomScale="80" zoomScaleNormal="70" zoomScaleSheetLayoutView="80" workbookViewId="0">
      <selection activeCell="M155" sqref="M155"/>
    </sheetView>
  </sheetViews>
  <sheetFormatPr defaultColWidth="8.88671875" defaultRowHeight="13.2" x14ac:dyDescent="0.25"/>
  <cols>
    <col min="1" max="1" width="79.88671875" style="1" customWidth="1"/>
    <col min="2" max="3" width="8.88671875" style="1"/>
    <col min="4" max="4" width="17.6640625" style="1" customWidth="1"/>
    <col min="5" max="5" width="8.88671875" style="1"/>
    <col min="6" max="6" width="12.33203125" style="1" customWidth="1"/>
    <col min="7" max="7" width="14.44140625" style="1" customWidth="1"/>
    <col min="8" max="8" width="16.44140625" style="1" hidden="1" customWidth="1"/>
    <col min="9" max="9" width="15.44140625" style="1" hidden="1" customWidth="1"/>
    <col min="10" max="10" width="21.109375" style="1" customWidth="1"/>
    <col min="11" max="11" width="17.88671875" style="1" hidden="1" customWidth="1"/>
    <col min="12" max="12" width="15.44140625" style="1" hidden="1" customWidth="1"/>
    <col min="13" max="13" width="21.109375" style="1" customWidth="1"/>
    <col min="14" max="14" width="16.33203125" style="1" hidden="1" customWidth="1"/>
    <col min="15" max="15" width="15.6640625" style="1" hidden="1" customWidth="1"/>
    <col min="16" max="16" width="21.109375" style="1" customWidth="1"/>
    <col min="17" max="16384" width="8.88671875" style="11"/>
  </cols>
  <sheetData>
    <row r="1" spans="1:16" x14ac:dyDescent="0.25">
      <c r="P1" s="14" t="s">
        <v>205</v>
      </c>
    </row>
    <row r="2" spans="1:16" x14ac:dyDescent="0.25">
      <c r="H2" s="14"/>
      <c r="I2" s="14"/>
      <c r="J2" s="14"/>
      <c r="P2" s="14" t="s">
        <v>0</v>
      </c>
    </row>
    <row r="3" spans="1:16" x14ac:dyDescent="0.25">
      <c r="H3" s="14"/>
      <c r="I3" s="14"/>
      <c r="J3" s="14"/>
      <c r="P3" s="14" t="s">
        <v>1</v>
      </c>
    </row>
    <row r="4" spans="1:16" x14ac:dyDescent="0.25">
      <c r="H4" s="14"/>
      <c r="I4" s="14"/>
      <c r="J4" s="14"/>
      <c r="P4" s="14" t="s">
        <v>2</v>
      </c>
    </row>
    <row r="5" spans="1:16" x14ac:dyDescent="0.25">
      <c r="H5" s="14"/>
      <c r="I5" s="14"/>
      <c r="J5" s="14"/>
      <c r="P5" s="14" t="s">
        <v>3</v>
      </c>
    </row>
    <row r="6" spans="1:16" x14ac:dyDescent="0.25">
      <c r="H6" s="14"/>
      <c r="I6" s="14"/>
      <c r="J6" s="14"/>
      <c r="P6" s="14" t="s">
        <v>4</v>
      </c>
    </row>
    <row r="7" spans="1:16" x14ac:dyDescent="0.25">
      <c r="H7" s="14"/>
      <c r="I7" s="14"/>
      <c r="J7" s="14"/>
      <c r="P7" s="14" t="s">
        <v>5</v>
      </c>
    </row>
    <row r="8" spans="1:16" x14ac:dyDescent="0.25">
      <c r="H8" s="14"/>
      <c r="I8" s="14"/>
      <c r="J8" s="14"/>
      <c r="P8" s="14" t="s">
        <v>147</v>
      </c>
    </row>
    <row r="9" spans="1:16" ht="13.8" x14ac:dyDescent="0.25">
      <c r="A9" s="173"/>
      <c r="B9" s="173"/>
      <c r="C9" s="173"/>
      <c r="D9" s="173"/>
      <c r="E9" s="173"/>
      <c r="F9" s="173"/>
      <c r="G9" s="173"/>
      <c r="H9" s="173"/>
      <c r="I9" s="15"/>
      <c r="J9" s="15"/>
      <c r="K9" s="2"/>
      <c r="L9" s="2"/>
      <c r="M9" s="2"/>
      <c r="N9" s="2"/>
      <c r="O9" s="2"/>
      <c r="P9" s="2"/>
    </row>
    <row r="10" spans="1:16" ht="13.8" x14ac:dyDescent="0.25">
      <c r="A10" s="16"/>
      <c r="B10" s="16"/>
      <c r="C10" s="16"/>
      <c r="D10" s="16"/>
      <c r="E10" s="16"/>
      <c r="I10" s="17"/>
      <c r="J10" s="17"/>
      <c r="K10" s="17"/>
      <c r="L10" s="17"/>
      <c r="M10" s="17" t="s">
        <v>6</v>
      </c>
      <c r="N10" s="17"/>
      <c r="O10" s="17"/>
      <c r="P10" s="17"/>
    </row>
    <row r="11" spans="1:16" ht="14.4" customHeight="1" x14ac:dyDescent="0.25">
      <c r="A11" s="16"/>
      <c r="B11" s="16"/>
      <c r="C11" s="16"/>
      <c r="D11" s="16"/>
      <c r="E11" s="16"/>
      <c r="I11" s="17"/>
      <c r="J11" s="174" t="s">
        <v>202</v>
      </c>
      <c r="K11" s="174"/>
      <c r="L11" s="174"/>
      <c r="M11" s="174"/>
      <c r="N11" s="174"/>
      <c r="O11" s="174"/>
      <c r="P11" s="174"/>
    </row>
    <row r="12" spans="1:16" ht="12" customHeight="1" x14ac:dyDescent="0.25">
      <c r="A12" s="16"/>
      <c r="B12" s="16"/>
      <c r="C12" s="16"/>
      <c r="D12" s="16"/>
      <c r="E12" s="16"/>
      <c r="I12" s="19"/>
      <c r="J12" s="175" t="s">
        <v>7</v>
      </c>
      <c r="K12" s="175"/>
      <c r="L12" s="175"/>
      <c r="M12" s="175"/>
      <c r="N12" s="175"/>
      <c r="O12" s="175"/>
      <c r="P12" s="175"/>
    </row>
    <row r="13" spans="1:16" ht="13.8" x14ac:dyDescent="0.25">
      <c r="A13" s="16"/>
      <c r="B13" s="16"/>
      <c r="C13" s="16"/>
      <c r="D13" s="16"/>
      <c r="E13" s="16"/>
      <c r="I13" s="20"/>
      <c r="J13" s="20"/>
      <c r="K13" s="20"/>
      <c r="L13" s="20"/>
      <c r="M13" s="20"/>
      <c r="N13" s="21"/>
      <c r="O13" s="20"/>
      <c r="P13" s="17"/>
    </row>
    <row r="14" spans="1:16" ht="13.95" customHeight="1" x14ac:dyDescent="0.25">
      <c r="A14" s="16"/>
      <c r="B14" s="16"/>
      <c r="C14" s="16"/>
      <c r="D14" s="16"/>
      <c r="E14" s="16"/>
      <c r="I14" s="17"/>
      <c r="J14" s="174" t="s">
        <v>8</v>
      </c>
      <c r="K14" s="174"/>
      <c r="L14" s="174"/>
      <c r="M14" s="174"/>
      <c r="N14" s="174"/>
      <c r="O14" s="174"/>
      <c r="P14" s="174"/>
    </row>
    <row r="15" spans="1:16" ht="12" customHeight="1" x14ac:dyDescent="0.25">
      <c r="A15" s="16"/>
      <c r="B15" s="16"/>
      <c r="C15" s="16"/>
      <c r="D15" s="16"/>
      <c r="E15" s="16"/>
      <c r="I15" s="22"/>
      <c r="J15" s="178" t="s">
        <v>9</v>
      </c>
      <c r="K15" s="178"/>
      <c r="L15" s="178"/>
      <c r="M15" s="178"/>
      <c r="N15" s="178"/>
      <c r="O15" s="178"/>
      <c r="P15" s="178"/>
    </row>
    <row r="16" spans="1:16" ht="13.8" x14ac:dyDescent="0.25">
      <c r="A16" s="16"/>
      <c r="B16" s="16"/>
      <c r="C16" s="16"/>
      <c r="D16" s="16"/>
      <c r="E16" s="16"/>
      <c r="I16" s="20"/>
      <c r="J16" s="20"/>
      <c r="K16" s="20"/>
      <c r="L16" s="20"/>
      <c r="M16" s="20"/>
      <c r="N16" s="21"/>
      <c r="O16" s="20"/>
      <c r="P16" s="17"/>
    </row>
    <row r="17" spans="1:16" ht="13.95" customHeight="1" x14ac:dyDescent="0.25">
      <c r="A17" s="16"/>
      <c r="B17" s="16"/>
      <c r="C17" s="16"/>
      <c r="D17" s="16"/>
      <c r="E17" s="16"/>
      <c r="I17" s="17"/>
      <c r="J17" s="101"/>
      <c r="K17" s="101"/>
      <c r="L17" s="101"/>
      <c r="M17" s="101"/>
      <c r="N17" s="101"/>
      <c r="O17" s="101"/>
      <c r="P17" s="18" t="s">
        <v>150</v>
      </c>
    </row>
    <row r="18" spans="1:16" ht="14.25" customHeight="1" x14ac:dyDescent="0.25">
      <c r="A18" s="16"/>
      <c r="B18" s="16"/>
      <c r="C18" s="16"/>
      <c r="D18" s="16"/>
      <c r="E18" s="16"/>
      <c r="I18" s="17"/>
      <c r="J18" s="179" t="s">
        <v>81</v>
      </c>
      <c r="K18" s="179"/>
      <c r="L18" s="179"/>
      <c r="M18" s="179"/>
      <c r="N18" s="17"/>
      <c r="O18" s="17"/>
      <c r="P18" s="19" t="s">
        <v>209</v>
      </c>
    </row>
    <row r="19" spans="1:16" ht="14.4" x14ac:dyDescent="0.3">
      <c r="A19" s="16"/>
      <c r="B19" s="16"/>
      <c r="C19" s="16"/>
      <c r="D19" s="16"/>
      <c r="E19" s="16"/>
      <c r="I19" s="23"/>
      <c r="J19" s="25" t="s">
        <v>210</v>
      </c>
      <c r="K19" s="24"/>
      <c r="L19" s="24"/>
      <c r="M19" s="100"/>
      <c r="N19" s="25"/>
      <c r="O19" s="23"/>
      <c r="P19" s="17"/>
    </row>
    <row r="20" spans="1:16" ht="28.95" customHeight="1" x14ac:dyDescent="0.3">
      <c r="A20" s="15"/>
      <c r="B20" s="15"/>
      <c r="C20" s="15"/>
      <c r="D20" s="15"/>
      <c r="E20" s="15"/>
      <c r="F20" s="26"/>
      <c r="G20" s="26"/>
      <c r="H20" s="26"/>
      <c r="I20" s="26"/>
      <c r="J20" s="26"/>
      <c r="K20" s="27"/>
      <c r="L20" s="27"/>
      <c r="M20" s="27"/>
      <c r="N20" s="27"/>
      <c r="O20" s="27"/>
      <c r="P20" s="2"/>
    </row>
    <row r="21" spans="1:16" ht="13.8" x14ac:dyDescent="0.25">
      <c r="A21" s="176" t="s">
        <v>204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</row>
    <row r="22" spans="1:16" ht="14.4" x14ac:dyDescent="0.3">
      <c r="A22" s="15"/>
      <c r="B22" s="16"/>
      <c r="C22" s="16"/>
      <c r="D22" s="16"/>
      <c r="E22" s="16"/>
      <c r="F22" s="16"/>
      <c r="G22" s="16"/>
      <c r="H22" s="26"/>
      <c r="I22" s="26"/>
      <c r="J22" s="26"/>
      <c r="K22" s="27"/>
      <c r="L22" s="27"/>
      <c r="M22" s="27"/>
      <c r="N22" s="27"/>
      <c r="O22" s="27"/>
      <c r="P22" s="2"/>
    </row>
    <row r="23" spans="1:16" ht="14.4" x14ac:dyDescent="0.3">
      <c r="A23" s="2"/>
      <c r="B23" s="177" t="s">
        <v>211</v>
      </c>
      <c r="C23" s="177"/>
      <c r="D23" s="177"/>
      <c r="E23" s="177"/>
      <c r="F23" s="177"/>
      <c r="G23" s="177"/>
      <c r="H23" s="177"/>
      <c r="I23" s="177"/>
      <c r="J23" s="177"/>
      <c r="K23" s="177"/>
      <c r="L23" s="17"/>
      <c r="M23" s="24"/>
      <c r="N23" s="24"/>
      <c r="O23" s="27"/>
      <c r="P23" s="2"/>
    </row>
    <row r="24" spans="1:16" x14ac:dyDescent="0.25">
      <c r="B24" s="141" t="s">
        <v>126</v>
      </c>
      <c r="C24" s="141"/>
      <c r="D24" s="141"/>
      <c r="E24" s="141"/>
      <c r="F24" s="141"/>
      <c r="G24" s="141"/>
      <c r="H24" s="141"/>
      <c r="I24" s="141"/>
      <c r="J24" s="141"/>
      <c r="K24" s="141"/>
      <c r="L24" s="20"/>
      <c r="M24" s="20"/>
      <c r="N24" s="20"/>
    </row>
    <row r="25" spans="1:16" ht="6.6" customHeight="1" x14ac:dyDescent="0.25">
      <c r="B25" s="28"/>
      <c r="C25" s="28"/>
      <c r="D25" s="28"/>
      <c r="E25" s="28"/>
      <c r="F25" s="28"/>
      <c r="G25" s="28"/>
    </row>
    <row r="26" spans="1:16" ht="7.2" hidden="1" customHeight="1" x14ac:dyDescent="0.3">
      <c r="B26" s="29"/>
      <c r="C26" s="29"/>
      <c r="E26" s="29"/>
      <c r="G26" s="29"/>
      <c r="K26" s="26"/>
      <c r="L26" s="26"/>
      <c r="M26" s="26"/>
      <c r="N26" s="26"/>
      <c r="O26" s="26"/>
      <c r="P26" s="30" t="s">
        <v>10</v>
      </c>
    </row>
    <row r="27" spans="1:16" x14ac:dyDescent="0.25">
      <c r="B27" s="29"/>
      <c r="C27" s="29"/>
      <c r="E27" s="29"/>
      <c r="G27" s="29"/>
      <c r="L27" s="14"/>
      <c r="M27" s="14" t="s">
        <v>11</v>
      </c>
      <c r="N27" s="14"/>
      <c r="O27" s="14" t="s">
        <v>11</v>
      </c>
      <c r="P27" s="107" t="s">
        <v>12</v>
      </c>
    </row>
    <row r="28" spans="1:16" x14ac:dyDescent="0.25">
      <c r="A28" s="105"/>
      <c r="B28" s="31"/>
      <c r="C28" s="31"/>
      <c r="D28" s="31"/>
      <c r="E28" s="31"/>
      <c r="F28" s="31"/>
      <c r="G28" s="31"/>
      <c r="L28" s="14"/>
      <c r="M28" s="14" t="s">
        <v>13</v>
      </c>
      <c r="N28" s="14"/>
      <c r="O28" s="14" t="s">
        <v>13</v>
      </c>
      <c r="P28" s="108" t="str">
        <f>J19</f>
        <v>"16" декабря 2025 г.</v>
      </c>
    </row>
    <row r="29" spans="1:16" ht="34.200000000000003" customHeight="1" x14ac:dyDescent="0.25">
      <c r="A29" s="1" t="s">
        <v>15</v>
      </c>
      <c r="B29" s="162" t="s">
        <v>213</v>
      </c>
      <c r="C29" s="162"/>
      <c r="D29" s="162"/>
      <c r="E29" s="162"/>
      <c r="F29" s="162"/>
      <c r="G29" s="162"/>
      <c r="H29" s="32"/>
      <c r="I29" s="32"/>
      <c r="J29" s="32"/>
      <c r="L29" s="14"/>
      <c r="M29" s="14" t="s">
        <v>14</v>
      </c>
      <c r="N29" s="14"/>
      <c r="O29" s="14" t="s">
        <v>14</v>
      </c>
      <c r="P29" s="109">
        <v>51326281</v>
      </c>
    </row>
    <row r="30" spans="1:16" ht="19.95" customHeight="1" x14ac:dyDescent="0.25">
      <c r="A30" s="1" t="s">
        <v>16</v>
      </c>
      <c r="B30" s="34" t="s">
        <v>17</v>
      </c>
      <c r="C30" s="34"/>
      <c r="D30" s="34"/>
      <c r="E30" s="34"/>
      <c r="F30" s="34"/>
      <c r="G30" s="34"/>
      <c r="L30" s="17"/>
      <c r="M30" s="17"/>
      <c r="N30" s="17"/>
      <c r="O30" s="17"/>
      <c r="P30" s="109"/>
    </row>
    <row r="31" spans="1:16" ht="19.95" customHeight="1" x14ac:dyDescent="0.25">
      <c r="A31" s="1" t="s">
        <v>18</v>
      </c>
      <c r="B31" s="34" t="s">
        <v>17</v>
      </c>
      <c r="C31" s="34"/>
      <c r="D31" s="34"/>
      <c r="E31" s="34"/>
      <c r="F31" s="34"/>
      <c r="G31" s="34"/>
      <c r="L31" s="35"/>
      <c r="M31" s="35"/>
      <c r="N31" s="35"/>
      <c r="O31" s="35"/>
      <c r="P31" s="109"/>
    </row>
    <row r="32" spans="1:16" ht="19.95" customHeight="1" x14ac:dyDescent="0.25">
      <c r="A32" s="1" t="s">
        <v>21</v>
      </c>
      <c r="B32" s="36" t="s">
        <v>22</v>
      </c>
      <c r="C32" s="36"/>
      <c r="D32" s="36"/>
      <c r="E32" s="36"/>
      <c r="F32" s="36"/>
      <c r="G32" s="36"/>
      <c r="L32" s="14"/>
      <c r="M32" s="14" t="s">
        <v>19</v>
      </c>
      <c r="N32" s="14"/>
      <c r="O32" s="14" t="s">
        <v>19</v>
      </c>
      <c r="P32" s="107" t="s">
        <v>20</v>
      </c>
    </row>
    <row r="33" spans="1:256" ht="19.95" customHeight="1" x14ac:dyDescent="0.25">
      <c r="A33" s="1" t="s">
        <v>24</v>
      </c>
      <c r="B33" s="36" t="s">
        <v>25</v>
      </c>
      <c r="C33" s="36"/>
      <c r="D33" s="36"/>
      <c r="E33" s="36"/>
      <c r="F33" s="36"/>
      <c r="G33" s="36"/>
      <c r="J33" s="99"/>
      <c r="L33" s="14"/>
      <c r="M33" s="14" t="s">
        <v>23</v>
      </c>
      <c r="N33" s="14"/>
      <c r="O33" s="14" t="s">
        <v>23</v>
      </c>
      <c r="P33" s="109">
        <v>86636410</v>
      </c>
    </row>
    <row r="34" spans="1:256" ht="16.95" customHeight="1" x14ac:dyDescent="0.25">
      <c r="B34" s="20"/>
      <c r="C34" s="20"/>
      <c r="D34" s="20"/>
      <c r="E34" s="20"/>
      <c r="F34" s="20"/>
      <c r="G34" s="20"/>
      <c r="L34" s="14"/>
      <c r="M34" s="14" t="s">
        <v>26</v>
      </c>
      <c r="N34" s="14"/>
      <c r="O34" s="14" t="s">
        <v>26</v>
      </c>
      <c r="P34" s="109">
        <v>383</v>
      </c>
    </row>
    <row r="35" spans="1:256" ht="16.2" customHeight="1" x14ac:dyDescent="0.25"/>
    <row r="36" spans="1:256" s="2" customFormat="1" ht="19.95" customHeight="1" x14ac:dyDescent="0.25">
      <c r="A36" s="163" t="s">
        <v>27</v>
      </c>
      <c r="B36" s="163" t="s">
        <v>28</v>
      </c>
      <c r="C36" s="163" t="s">
        <v>29</v>
      </c>
      <c r="D36" s="163" t="s">
        <v>30</v>
      </c>
      <c r="E36" s="163" t="s">
        <v>31</v>
      </c>
      <c r="F36" s="163" t="s">
        <v>32</v>
      </c>
      <c r="G36" s="163" t="s">
        <v>33</v>
      </c>
      <c r="H36" s="165" t="s">
        <v>206</v>
      </c>
      <c r="I36" s="166"/>
      <c r="J36" s="167"/>
      <c r="K36" s="165" t="s">
        <v>145</v>
      </c>
      <c r="L36" s="166"/>
      <c r="M36" s="167"/>
      <c r="N36" s="165" t="s">
        <v>146</v>
      </c>
      <c r="O36" s="166"/>
      <c r="P36" s="167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s="2" customFormat="1" ht="16.95" customHeight="1" x14ac:dyDescent="0.25">
      <c r="A37" s="164"/>
      <c r="B37" s="164"/>
      <c r="C37" s="164"/>
      <c r="D37" s="164"/>
      <c r="E37" s="164"/>
      <c r="F37" s="164"/>
      <c r="G37" s="164"/>
      <c r="H37" s="168"/>
      <c r="I37" s="169"/>
      <c r="J37" s="170"/>
      <c r="K37" s="168"/>
      <c r="L37" s="169"/>
      <c r="M37" s="170"/>
      <c r="N37" s="168"/>
      <c r="O37" s="169"/>
      <c r="P37" s="170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</row>
    <row r="38" spans="1:256" s="2" customFormat="1" x14ac:dyDescent="0.25">
      <c r="A38" s="37">
        <v>1</v>
      </c>
      <c r="B38" s="37">
        <f t="shared" ref="B38:G38" si="0">SUM(A38+1)</f>
        <v>2</v>
      </c>
      <c r="C38" s="37">
        <f t="shared" si="0"/>
        <v>3</v>
      </c>
      <c r="D38" s="37">
        <f t="shared" si="0"/>
        <v>4</v>
      </c>
      <c r="E38" s="37">
        <f t="shared" si="0"/>
        <v>5</v>
      </c>
      <c r="F38" s="37">
        <f t="shared" si="0"/>
        <v>6</v>
      </c>
      <c r="G38" s="37">
        <f t="shared" si="0"/>
        <v>7</v>
      </c>
      <c r="H38" s="37">
        <v>8</v>
      </c>
      <c r="I38" s="37">
        <v>9</v>
      </c>
      <c r="J38" s="37">
        <v>8</v>
      </c>
      <c r="K38" s="33">
        <v>11</v>
      </c>
      <c r="L38" s="33">
        <v>12</v>
      </c>
      <c r="M38" s="33">
        <v>9</v>
      </c>
      <c r="N38" s="33">
        <v>14</v>
      </c>
      <c r="O38" s="33">
        <v>15</v>
      </c>
      <c r="P38" s="33">
        <v>10</v>
      </c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</row>
    <row r="39" spans="1:256" s="2" customFormat="1" ht="24.6" customHeight="1" x14ac:dyDescent="0.25">
      <c r="A39" s="158" t="s">
        <v>34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</row>
    <row r="40" spans="1:256" s="2" customFormat="1" ht="18" customHeight="1" x14ac:dyDescent="0.25">
      <c r="A40" s="43" t="s">
        <v>35</v>
      </c>
      <c r="B40" s="44" t="s">
        <v>36</v>
      </c>
      <c r="C40" s="44" t="s">
        <v>37</v>
      </c>
      <c r="D40" s="45" t="s">
        <v>38</v>
      </c>
      <c r="E40" s="43">
        <v>111</v>
      </c>
      <c r="F40" s="46">
        <v>211000</v>
      </c>
      <c r="G40" s="43">
        <v>1000</v>
      </c>
      <c r="H40" s="47"/>
      <c r="I40" s="47"/>
      <c r="J40" s="47">
        <v>537980.16000000003</v>
      </c>
      <c r="K40" s="47">
        <v>537980.16000000003</v>
      </c>
      <c r="L40" s="47">
        <v>537980.16000000003</v>
      </c>
      <c r="M40" s="47">
        <v>537980.16000000003</v>
      </c>
      <c r="N40" s="47">
        <v>537980.16000000003</v>
      </c>
      <c r="O40" s="47">
        <v>537980.16000000003</v>
      </c>
      <c r="P40" s="47">
        <v>537980.16000000003</v>
      </c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</row>
    <row r="41" spans="1:256" s="2" customFormat="1" ht="18.600000000000001" hidden="1" customHeight="1" x14ac:dyDescent="0.25">
      <c r="A41" s="44" t="s">
        <v>122</v>
      </c>
      <c r="B41" s="44" t="s">
        <v>36</v>
      </c>
      <c r="C41" s="44" t="s">
        <v>37</v>
      </c>
      <c r="D41" s="45" t="s">
        <v>38</v>
      </c>
      <c r="E41" s="43">
        <v>111</v>
      </c>
      <c r="F41" s="43">
        <v>266100</v>
      </c>
      <c r="G41" s="43">
        <v>1000</v>
      </c>
      <c r="H41" s="47"/>
      <c r="I41" s="47"/>
      <c r="J41" s="47"/>
      <c r="K41" s="47"/>
      <c r="L41" s="47"/>
      <c r="M41" s="47"/>
      <c r="N41" s="47"/>
      <c r="O41" s="47"/>
      <c r="P41" s="47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</row>
    <row r="42" spans="1:256" s="2" customFormat="1" ht="45.6" customHeight="1" x14ac:dyDescent="0.25">
      <c r="A42" s="44" t="s">
        <v>93</v>
      </c>
      <c r="B42" s="48" t="s">
        <v>36</v>
      </c>
      <c r="C42" s="48" t="s">
        <v>37</v>
      </c>
      <c r="D42" s="49" t="s">
        <v>38</v>
      </c>
      <c r="E42" s="49" t="s">
        <v>71</v>
      </c>
      <c r="F42" s="49" t="s">
        <v>94</v>
      </c>
      <c r="G42" s="49" t="s">
        <v>42</v>
      </c>
      <c r="H42" s="42"/>
      <c r="I42" s="42"/>
      <c r="J42" s="47">
        <v>30000</v>
      </c>
      <c r="K42" s="47">
        <v>30000</v>
      </c>
      <c r="L42" s="47">
        <v>30000</v>
      </c>
      <c r="M42" s="47">
        <v>30000</v>
      </c>
      <c r="N42" s="47">
        <v>30000</v>
      </c>
      <c r="O42" s="47">
        <v>30000</v>
      </c>
      <c r="P42" s="47">
        <v>30000</v>
      </c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</row>
    <row r="43" spans="1:256" s="2" customFormat="1" ht="18.600000000000001" hidden="1" customHeight="1" x14ac:dyDescent="0.25">
      <c r="A43" s="44" t="s">
        <v>179</v>
      </c>
      <c r="B43" s="44" t="s">
        <v>36</v>
      </c>
      <c r="C43" s="44" t="s">
        <v>37</v>
      </c>
      <c r="D43" s="45" t="s">
        <v>38</v>
      </c>
      <c r="E43" s="43">
        <v>112</v>
      </c>
      <c r="F43" s="43">
        <v>266300</v>
      </c>
      <c r="G43" s="43">
        <v>1000</v>
      </c>
      <c r="H43" s="47"/>
      <c r="I43" s="47"/>
      <c r="J43" s="47"/>
      <c r="K43" s="47"/>
      <c r="L43" s="47"/>
      <c r="M43" s="47"/>
      <c r="N43" s="47"/>
      <c r="O43" s="47"/>
      <c r="P43" s="47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</row>
    <row r="44" spans="1:256" s="2" customFormat="1" ht="18" customHeight="1" x14ac:dyDescent="0.25">
      <c r="A44" s="43" t="s">
        <v>39</v>
      </c>
      <c r="B44" s="44" t="s">
        <v>36</v>
      </c>
      <c r="C44" s="44" t="s">
        <v>37</v>
      </c>
      <c r="D44" s="45" t="s">
        <v>38</v>
      </c>
      <c r="E44" s="43">
        <v>119</v>
      </c>
      <c r="F44" s="43">
        <v>213000</v>
      </c>
      <c r="G44" s="43">
        <v>1000</v>
      </c>
      <c r="H44" s="47"/>
      <c r="I44" s="47"/>
      <c r="J44" s="47">
        <v>162470.01</v>
      </c>
      <c r="K44" s="47">
        <v>162470.01</v>
      </c>
      <c r="L44" s="47">
        <v>162470.01</v>
      </c>
      <c r="M44" s="47">
        <v>162470.01</v>
      </c>
      <c r="N44" s="47">
        <v>162470.01</v>
      </c>
      <c r="O44" s="47">
        <v>162470.01</v>
      </c>
      <c r="P44" s="47">
        <v>162470.01</v>
      </c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</row>
    <row r="45" spans="1:256" s="2" customFormat="1" ht="21" customHeight="1" x14ac:dyDescent="0.25">
      <c r="A45" s="43" t="s">
        <v>40</v>
      </c>
      <c r="B45" s="44" t="s">
        <v>36</v>
      </c>
      <c r="C45" s="44" t="s">
        <v>37</v>
      </c>
      <c r="D45" s="45" t="s">
        <v>38</v>
      </c>
      <c r="E45" s="45" t="s">
        <v>41</v>
      </c>
      <c r="F45" s="45" t="s">
        <v>124</v>
      </c>
      <c r="G45" s="45" t="s">
        <v>42</v>
      </c>
      <c r="H45" s="42"/>
      <c r="I45" s="42"/>
      <c r="J45" s="47">
        <v>8244.91</v>
      </c>
      <c r="K45" s="42"/>
      <c r="L45" s="42"/>
      <c r="M45" s="47">
        <v>10306.14</v>
      </c>
      <c r="N45" s="42"/>
      <c r="O45" s="42"/>
      <c r="P45" s="47">
        <v>12882.68</v>
      </c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</row>
    <row r="46" spans="1:256" s="5" customFormat="1" ht="21" customHeight="1" x14ac:dyDescent="0.25">
      <c r="A46" s="38" t="s">
        <v>132</v>
      </c>
      <c r="B46" s="38" t="s">
        <v>36</v>
      </c>
      <c r="C46" s="44" t="s">
        <v>37</v>
      </c>
      <c r="D46" s="45" t="s">
        <v>38</v>
      </c>
      <c r="E46" s="39" t="s">
        <v>41</v>
      </c>
      <c r="F46" s="39" t="s">
        <v>131</v>
      </c>
      <c r="G46" s="39" t="s">
        <v>42</v>
      </c>
      <c r="H46" s="41"/>
      <c r="I46" s="41"/>
      <c r="J46" s="47">
        <v>18216.900000000001</v>
      </c>
      <c r="K46" s="41"/>
      <c r="L46" s="41"/>
      <c r="M46" s="47">
        <v>22771.13</v>
      </c>
      <c r="N46" s="41"/>
      <c r="O46" s="41"/>
      <c r="P46" s="47">
        <v>28463.91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</row>
    <row r="47" spans="1:256" s="2" customFormat="1" ht="20.25" customHeight="1" x14ac:dyDescent="0.25">
      <c r="A47" s="38" t="s">
        <v>95</v>
      </c>
      <c r="B47" s="44" t="s">
        <v>36</v>
      </c>
      <c r="C47" s="44" t="s">
        <v>37</v>
      </c>
      <c r="D47" s="45" t="s">
        <v>38</v>
      </c>
      <c r="E47" s="45" t="s">
        <v>41</v>
      </c>
      <c r="F47" s="45" t="s">
        <v>89</v>
      </c>
      <c r="G47" s="45" t="s">
        <v>42</v>
      </c>
      <c r="H47" s="42"/>
      <c r="I47" s="42"/>
      <c r="J47" s="47">
        <v>32551.14</v>
      </c>
      <c r="K47" s="42"/>
      <c r="L47" s="42"/>
      <c r="M47" s="47">
        <v>36620.03</v>
      </c>
      <c r="N47" s="42"/>
      <c r="O47" s="42"/>
      <c r="P47" s="47">
        <v>41197.54</v>
      </c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</row>
    <row r="48" spans="1:256" s="2" customFormat="1" ht="21.75" hidden="1" customHeight="1" x14ac:dyDescent="0.25">
      <c r="A48" s="38" t="s">
        <v>86</v>
      </c>
      <c r="B48" s="48" t="s">
        <v>36</v>
      </c>
      <c r="C48" s="48" t="s">
        <v>37</v>
      </c>
      <c r="D48" s="49" t="s">
        <v>38</v>
      </c>
      <c r="E48" s="49" t="s">
        <v>41</v>
      </c>
      <c r="F48" s="49" t="s">
        <v>85</v>
      </c>
      <c r="G48" s="49" t="s">
        <v>42</v>
      </c>
      <c r="H48" s="42"/>
      <c r="I48" s="42"/>
      <c r="J48" s="47"/>
      <c r="K48" s="42"/>
      <c r="L48" s="42"/>
      <c r="M48" s="47"/>
      <c r="N48" s="42"/>
      <c r="O48" s="42"/>
      <c r="P48" s="47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</row>
    <row r="49" spans="1:256" s="2" customFormat="1" ht="22.5" hidden="1" customHeight="1" x14ac:dyDescent="0.25">
      <c r="A49" s="38" t="s">
        <v>86</v>
      </c>
      <c r="B49" s="44" t="s">
        <v>36</v>
      </c>
      <c r="C49" s="44" t="s">
        <v>37</v>
      </c>
      <c r="D49" s="45" t="s">
        <v>38</v>
      </c>
      <c r="E49" s="45" t="s">
        <v>41</v>
      </c>
      <c r="F49" s="49" t="s">
        <v>85</v>
      </c>
      <c r="G49" s="49" t="s">
        <v>42</v>
      </c>
      <c r="H49" s="42"/>
      <c r="I49" s="42"/>
      <c r="J49" s="47"/>
      <c r="K49" s="42"/>
      <c r="L49" s="42"/>
      <c r="M49" s="47"/>
      <c r="N49" s="42"/>
      <c r="O49" s="42"/>
      <c r="P49" s="47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</row>
    <row r="50" spans="1:256" s="2" customFormat="1" ht="27" customHeight="1" x14ac:dyDescent="0.25">
      <c r="A50" s="44" t="s">
        <v>51</v>
      </c>
      <c r="B50" s="44" t="s">
        <v>36</v>
      </c>
      <c r="C50" s="44" t="s">
        <v>37</v>
      </c>
      <c r="D50" s="45" t="s">
        <v>38</v>
      </c>
      <c r="E50" s="45" t="s">
        <v>41</v>
      </c>
      <c r="F50" s="45" t="s">
        <v>52</v>
      </c>
      <c r="G50" s="45" t="s">
        <v>42</v>
      </c>
      <c r="H50" s="42"/>
      <c r="I50" s="42"/>
      <c r="J50" s="47">
        <v>31712.06</v>
      </c>
      <c r="K50" s="47">
        <v>31712.06</v>
      </c>
      <c r="L50" s="47">
        <v>31712.06</v>
      </c>
      <c r="M50" s="47">
        <v>31712.06</v>
      </c>
      <c r="N50" s="47">
        <v>31712.06</v>
      </c>
      <c r="O50" s="47">
        <v>31712.06</v>
      </c>
      <c r="P50" s="47">
        <v>31712.06</v>
      </c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</row>
    <row r="51" spans="1:256" s="2" customFormat="1" ht="18" customHeight="1" x14ac:dyDescent="0.25">
      <c r="A51" s="48" t="s">
        <v>53</v>
      </c>
      <c r="B51" s="44" t="s">
        <v>36</v>
      </c>
      <c r="C51" s="44" t="s">
        <v>37</v>
      </c>
      <c r="D51" s="45" t="s">
        <v>38</v>
      </c>
      <c r="E51" s="45" t="s">
        <v>41</v>
      </c>
      <c r="F51" s="45" t="s">
        <v>54</v>
      </c>
      <c r="G51" s="45" t="s">
        <v>42</v>
      </c>
      <c r="H51" s="42"/>
      <c r="I51" s="42"/>
      <c r="J51" s="47">
        <v>142500</v>
      </c>
      <c r="K51" s="47">
        <v>142500</v>
      </c>
      <c r="L51" s="47">
        <v>142500</v>
      </c>
      <c r="M51" s="47">
        <v>142500</v>
      </c>
      <c r="N51" s="47">
        <v>142500</v>
      </c>
      <c r="O51" s="47">
        <v>142500</v>
      </c>
      <c r="P51" s="47">
        <v>142500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</row>
    <row r="52" spans="1:256" s="2" customFormat="1" ht="18.600000000000001" hidden="1" customHeight="1" x14ac:dyDescent="0.25">
      <c r="A52" s="38" t="s">
        <v>201</v>
      </c>
      <c r="B52" s="44" t="s">
        <v>36</v>
      </c>
      <c r="C52" s="44" t="s">
        <v>37</v>
      </c>
      <c r="D52" s="45" t="s">
        <v>38</v>
      </c>
      <c r="E52" s="45" t="s">
        <v>41</v>
      </c>
      <c r="F52" s="45" t="s">
        <v>200</v>
      </c>
      <c r="G52" s="45" t="s">
        <v>42</v>
      </c>
      <c r="H52" s="42"/>
      <c r="I52" s="42"/>
      <c r="J52" s="47"/>
      <c r="K52" s="42"/>
      <c r="L52" s="42"/>
      <c r="M52" s="47"/>
      <c r="N52" s="42"/>
      <c r="O52" s="42"/>
      <c r="P52" s="47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</row>
    <row r="53" spans="1:256" s="2" customFormat="1" ht="18" customHeight="1" x14ac:dyDescent="0.25">
      <c r="A53" s="48" t="s">
        <v>55</v>
      </c>
      <c r="B53" s="44" t="s">
        <v>36</v>
      </c>
      <c r="C53" s="44" t="s">
        <v>37</v>
      </c>
      <c r="D53" s="45" t="s">
        <v>38</v>
      </c>
      <c r="E53" s="45" t="s">
        <v>41</v>
      </c>
      <c r="F53" s="45" t="s">
        <v>56</v>
      </c>
      <c r="G53" s="45" t="s">
        <v>42</v>
      </c>
      <c r="H53" s="42"/>
      <c r="I53" s="42"/>
      <c r="J53" s="47">
        <v>100000</v>
      </c>
      <c r="K53" s="47">
        <v>100000</v>
      </c>
      <c r="L53" s="47">
        <v>100000</v>
      </c>
      <c r="M53" s="47">
        <v>100000</v>
      </c>
      <c r="N53" s="47">
        <v>100000</v>
      </c>
      <c r="O53" s="47">
        <v>100000</v>
      </c>
      <c r="P53" s="47">
        <v>100000</v>
      </c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</row>
    <row r="54" spans="1:256" s="2" customFormat="1" ht="18" customHeight="1" x14ac:dyDescent="0.25">
      <c r="A54" s="48" t="s">
        <v>57</v>
      </c>
      <c r="B54" s="44" t="s">
        <v>36</v>
      </c>
      <c r="C54" s="44" t="s">
        <v>37</v>
      </c>
      <c r="D54" s="45" t="s">
        <v>38</v>
      </c>
      <c r="E54" s="45" t="s">
        <v>41</v>
      </c>
      <c r="F54" s="45" t="s">
        <v>58</v>
      </c>
      <c r="G54" s="45" t="s">
        <v>42</v>
      </c>
      <c r="H54" s="42"/>
      <c r="I54" s="42"/>
      <c r="J54" s="47">
        <v>92240.85</v>
      </c>
      <c r="K54" s="42"/>
      <c r="L54" s="42"/>
      <c r="M54" s="47">
        <v>115301.06</v>
      </c>
      <c r="N54" s="42"/>
      <c r="O54" s="42"/>
      <c r="P54" s="47">
        <v>144126.32999999999</v>
      </c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</row>
    <row r="55" spans="1:256" s="2" customFormat="1" ht="18" hidden="1" customHeight="1" x14ac:dyDescent="0.25">
      <c r="A55" s="48" t="s">
        <v>59</v>
      </c>
      <c r="B55" s="44" t="s">
        <v>36</v>
      </c>
      <c r="C55" s="44" t="s">
        <v>37</v>
      </c>
      <c r="D55" s="45" t="s">
        <v>38</v>
      </c>
      <c r="E55" s="45" t="s">
        <v>41</v>
      </c>
      <c r="F55" s="45" t="s">
        <v>60</v>
      </c>
      <c r="G55" s="45" t="s">
        <v>42</v>
      </c>
      <c r="H55" s="42"/>
      <c r="I55" s="42"/>
      <c r="J55" s="47"/>
      <c r="K55" s="42"/>
      <c r="L55" s="42"/>
      <c r="M55" s="47"/>
      <c r="N55" s="42"/>
      <c r="O55" s="42"/>
      <c r="P55" s="47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</row>
    <row r="56" spans="1:256" s="2" customFormat="1" ht="18.600000000000001" hidden="1" customHeight="1" x14ac:dyDescent="0.25">
      <c r="A56" s="44" t="s">
        <v>61</v>
      </c>
      <c r="B56" s="44" t="s">
        <v>36</v>
      </c>
      <c r="C56" s="44" t="s">
        <v>37</v>
      </c>
      <c r="D56" s="45" t="s">
        <v>38</v>
      </c>
      <c r="E56" s="45" t="s">
        <v>41</v>
      </c>
      <c r="F56" s="45" t="s">
        <v>62</v>
      </c>
      <c r="G56" s="45" t="s">
        <v>42</v>
      </c>
      <c r="H56" s="42"/>
      <c r="I56" s="42"/>
      <c r="J56" s="47"/>
      <c r="K56" s="42"/>
      <c r="L56" s="42"/>
      <c r="M56" s="47"/>
      <c r="N56" s="42"/>
      <c r="O56" s="42"/>
      <c r="P56" s="47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</row>
    <row r="57" spans="1:256" s="2" customFormat="1" ht="18" customHeight="1" x14ac:dyDescent="0.25">
      <c r="A57" s="44" t="s">
        <v>55</v>
      </c>
      <c r="B57" s="48" t="s">
        <v>36</v>
      </c>
      <c r="C57" s="48" t="s">
        <v>37</v>
      </c>
      <c r="D57" s="49" t="s">
        <v>38</v>
      </c>
      <c r="E57" s="49" t="s">
        <v>41</v>
      </c>
      <c r="F57" s="49" t="s">
        <v>84</v>
      </c>
      <c r="G57" s="49" t="s">
        <v>42</v>
      </c>
      <c r="H57" s="42"/>
      <c r="I57" s="42"/>
      <c r="J57" s="47">
        <v>100000</v>
      </c>
      <c r="K57" s="47">
        <v>100000</v>
      </c>
      <c r="L57" s="47">
        <v>100000</v>
      </c>
      <c r="M57" s="47">
        <v>100000</v>
      </c>
      <c r="N57" s="47">
        <v>100000</v>
      </c>
      <c r="O57" s="47">
        <v>100000</v>
      </c>
      <c r="P57" s="47">
        <v>100000</v>
      </c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</row>
    <row r="58" spans="1:256" s="2" customFormat="1" ht="18.600000000000001" hidden="1" customHeight="1" x14ac:dyDescent="0.25">
      <c r="A58" s="44" t="s">
        <v>92</v>
      </c>
      <c r="B58" s="48" t="s">
        <v>36</v>
      </c>
      <c r="C58" s="48" t="s">
        <v>37</v>
      </c>
      <c r="D58" s="49" t="s">
        <v>38</v>
      </c>
      <c r="E58" s="49" t="s">
        <v>41</v>
      </c>
      <c r="F58" s="49" t="s">
        <v>91</v>
      </c>
      <c r="G58" s="49" t="s">
        <v>42</v>
      </c>
      <c r="H58" s="42"/>
      <c r="I58" s="42"/>
      <c r="J58" s="47"/>
      <c r="K58" s="42"/>
      <c r="L58" s="42"/>
      <c r="M58" s="47"/>
      <c r="N58" s="42"/>
      <c r="O58" s="42"/>
      <c r="P58" s="47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</row>
    <row r="59" spans="1:256" s="2" customFormat="1" ht="29.25" hidden="1" customHeight="1" x14ac:dyDescent="0.25">
      <c r="A59" s="48" t="s">
        <v>75</v>
      </c>
      <c r="B59" s="48" t="s">
        <v>36</v>
      </c>
      <c r="C59" s="48" t="s">
        <v>37</v>
      </c>
      <c r="D59" s="49" t="s">
        <v>38</v>
      </c>
      <c r="E59" s="49" t="s">
        <v>41</v>
      </c>
      <c r="F59" s="49" t="s">
        <v>76</v>
      </c>
      <c r="G59" s="49" t="s">
        <v>42</v>
      </c>
      <c r="H59" s="42"/>
      <c r="I59" s="42"/>
      <c r="J59" s="47"/>
      <c r="K59" s="47"/>
      <c r="L59" s="47"/>
      <c r="M59" s="47"/>
      <c r="N59" s="47"/>
      <c r="O59" s="47"/>
      <c r="P59" s="47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</row>
    <row r="60" spans="1:256" s="2" customFormat="1" ht="18.600000000000001" hidden="1" customHeight="1" x14ac:dyDescent="0.25">
      <c r="A60" s="44" t="s">
        <v>77</v>
      </c>
      <c r="B60" s="48" t="s">
        <v>36</v>
      </c>
      <c r="C60" s="48" t="s">
        <v>37</v>
      </c>
      <c r="D60" s="49" t="s">
        <v>38</v>
      </c>
      <c r="E60" s="49" t="s">
        <v>41</v>
      </c>
      <c r="F60" s="49" t="s">
        <v>78</v>
      </c>
      <c r="G60" s="49" t="s">
        <v>42</v>
      </c>
      <c r="H60" s="42"/>
      <c r="I60" s="42"/>
      <c r="J60" s="47"/>
      <c r="K60" s="42"/>
      <c r="L60" s="42"/>
      <c r="M60" s="47"/>
      <c r="N60" s="42"/>
      <c r="O60" s="42"/>
      <c r="P60" s="47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</row>
    <row r="61" spans="1:256" s="5" customFormat="1" ht="27" customHeight="1" x14ac:dyDescent="0.25">
      <c r="A61" s="38" t="s">
        <v>128</v>
      </c>
      <c r="B61" s="38" t="s">
        <v>36</v>
      </c>
      <c r="C61" s="38" t="s">
        <v>37</v>
      </c>
      <c r="D61" s="39" t="s">
        <v>38</v>
      </c>
      <c r="E61" s="39" t="s">
        <v>41</v>
      </c>
      <c r="F61" s="39" t="s">
        <v>129</v>
      </c>
      <c r="G61" s="39" t="s">
        <v>42</v>
      </c>
      <c r="H61" s="41"/>
      <c r="I61" s="41"/>
      <c r="J61" s="47">
        <v>12375</v>
      </c>
      <c r="K61" s="41"/>
      <c r="L61" s="41"/>
      <c r="M61" s="47">
        <v>15468.75</v>
      </c>
      <c r="N61" s="47"/>
      <c r="O61" s="47"/>
      <c r="P61" s="47">
        <v>19335.939999999999</v>
      </c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</row>
    <row r="62" spans="1:256" s="2" customFormat="1" ht="13.8" hidden="1" x14ac:dyDescent="0.25">
      <c r="A62" s="48" t="s">
        <v>63</v>
      </c>
      <c r="B62" s="44" t="s">
        <v>36</v>
      </c>
      <c r="C62" s="44" t="s">
        <v>37</v>
      </c>
      <c r="D62" s="45" t="s">
        <v>38</v>
      </c>
      <c r="E62" s="45" t="s">
        <v>41</v>
      </c>
      <c r="F62" s="45" t="s">
        <v>87</v>
      </c>
      <c r="G62" s="45" t="s">
        <v>42</v>
      </c>
      <c r="H62" s="42"/>
      <c r="I62" s="42"/>
      <c r="J62" s="47"/>
      <c r="K62" s="42"/>
      <c r="L62" s="42"/>
      <c r="M62" s="47"/>
      <c r="N62" s="42"/>
      <c r="O62" s="42"/>
      <c r="P62" s="47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</row>
    <row r="63" spans="1:256" s="2" customFormat="1" ht="13.8" hidden="1" x14ac:dyDescent="0.25">
      <c r="A63" s="48" t="s">
        <v>120</v>
      </c>
      <c r="B63" s="44" t="s">
        <v>36</v>
      </c>
      <c r="C63" s="44" t="s">
        <v>37</v>
      </c>
      <c r="D63" s="45" t="s">
        <v>38</v>
      </c>
      <c r="E63" s="45" t="s">
        <v>41</v>
      </c>
      <c r="F63" s="45" t="s">
        <v>121</v>
      </c>
      <c r="G63" s="45" t="s">
        <v>42</v>
      </c>
      <c r="H63" s="42"/>
      <c r="I63" s="42"/>
      <c r="J63" s="47"/>
      <c r="K63" s="42"/>
      <c r="L63" s="42"/>
      <c r="M63" s="47"/>
      <c r="N63" s="42"/>
      <c r="O63" s="42"/>
      <c r="P63" s="47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</row>
    <row r="64" spans="1:256" s="5" customFormat="1" ht="18.600000000000001" customHeight="1" x14ac:dyDescent="0.25">
      <c r="A64" s="38" t="s">
        <v>134</v>
      </c>
      <c r="B64" s="44" t="s">
        <v>36</v>
      </c>
      <c r="C64" s="44" t="s">
        <v>37</v>
      </c>
      <c r="D64" s="45" t="s">
        <v>38</v>
      </c>
      <c r="E64" s="45" t="s">
        <v>41</v>
      </c>
      <c r="F64" s="39" t="s">
        <v>133</v>
      </c>
      <c r="G64" s="39" t="s">
        <v>42</v>
      </c>
      <c r="H64" s="41"/>
      <c r="I64" s="41"/>
      <c r="J64" s="47">
        <v>14200</v>
      </c>
      <c r="K64" s="47">
        <v>20000</v>
      </c>
      <c r="L64" s="47">
        <v>20000</v>
      </c>
      <c r="M64" s="47">
        <v>15760</v>
      </c>
      <c r="N64" s="47">
        <v>20000</v>
      </c>
      <c r="O64" s="47">
        <v>20000</v>
      </c>
      <c r="P64" s="47">
        <v>18064</v>
      </c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</row>
    <row r="65" spans="1:256" s="2" customFormat="1" ht="18.600000000000001" customHeight="1" x14ac:dyDescent="0.25">
      <c r="A65" s="38" t="s">
        <v>96</v>
      </c>
      <c r="B65" s="48" t="s">
        <v>36</v>
      </c>
      <c r="C65" s="48" t="s">
        <v>37</v>
      </c>
      <c r="D65" s="49" t="s">
        <v>38</v>
      </c>
      <c r="E65" s="49" t="s">
        <v>41</v>
      </c>
      <c r="F65" s="49" t="s">
        <v>88</v>
      </c>
      <c r="G65" s="49" t="s">
        <v>42</v>
      </c>
      <c r="H65" s="42"/>
      <c r="I65" s="42"/>
      <c r="J65" s="47">
        <v>80000</v>
      </c>
      <c r="K65" s="47">
        <v>80000</v>
      </c>
      <c r="L65" s="47">
        <v>80000</v>
      </c>
      <c r="M65" s="47">
        <v>80000</v>
      </c>
      <c r="N65" s="47">
        <v>80000</v>
      </c>
      <c r="O65" s="47">
        <v>80000</v>
      </c>
      <c r="P65" s="47">
        <v>80000</v>
      </c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</row>
    <row r="66" spans="1:256" s="2" customFormat="1" ht="19.95" hidden="1" customHeight="1" x14ac:dyDescent="0.25">
      <c r="A66" s="38" t="s">
        <v>97</v>
      </c>
      <c r="B66" s="48" t="s">
        <v>36</v>
      </c>
      <c r="C66" s="48" t="s">
        <v>37</v>
      </c>
      <c r="D66" s="49" t="s">
        <v>38</v>
      </c>
      <c r="E66" s="49" t="s">
        <v>41</v>
      </c>
      <c r="F66" s="49" t="s">
        <v>90</v>
      </c>
      <c r="G66" s="49" t="s">
        <v>42</v>
      </c>
      <c r="H66" s="42"/>
      <c r="I66" s="42"/>
      <c r="J66" s="47"/>
      <c r="K66" s="47"/>
      <c r="L66" s="47"/>
      <c r="M66" s="47"/>
      <c r="N66" s="47"/>
      <c r="O66" s="47"/>
      <c r="P66" s="47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</row>
    <row r="67" spans="1:256" s="2" customFormat="1" ht="18.600000000000001" hidden="1" customHeight="1" x14ac:dyDescent="0.25">
      <c r="A67" s="38" t="s">
        <v>142</v>
      </c>
      <c r="B67" s="48" t="s">
        <v>36</v>
      </c>
      <c r="C67" s="48" t="s">
        <v>37</v>
      </c>
      <c r="D67" s="49" t="s">
        <v>38</v>
      </c>
      <c r="E67" s="49" t="s">
        <v>41</v>
      </c>
      <c r="F67" s="49" t="s">
        <v>143</v>
      </c>
      <c r="G67" s="49" t="s">
        <v>42</v>
      </c>
      <c r="H67" s="42"/>
      <c r="I67" s="42"/>
      <c r="J67" s="47"/>
      <c r="K67" s="42"/>
      <c r="L67" s="42"/>
      <c r="M67" s="47"/>
      <c r="N67" s="42"/>
      <c r="O67" s="42"/>
      <c r="P67" s="47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</row>
    <row r="68" spans="1:256" s="2" customFormat="1" ht="21" customHeight="1" x14ac:dyDescent="0.25">
      <c r="A68" s="44" t="s">
        <v>43</v>
      </c>
      <c r="B68" s="44" t="s">
        <v>36</v>
      </c>
      <c r="C68" s="44" t="s">
        <v>37</v>
      </c>
      <c r="D68" s="45" t="s">
        <v>38</v>
      </c>
      <c r="E68" s="45" t="s">
        <v>130</v>
      </c>
      <c r="F68" s="45" t="s">
        <v>44</v>
      </c>
      <c r="G68" s="45" t="s">
        <v>42</v>
      </c>
      <c r="H68" s="42"/>
      <c r="I68" s="42"/>
      <c r="J68" s="47">
        <v>1994773.44</v>
      </c>
      <c r="K68" s="42"/>
      <c r="L68" s="42"/>
      <c r="M68" s="47">
        <v>2244120.12</v>
      </c>
      <c r="N68" s="47">
        <v>3650000</v>
      </c>
      <c r="O68" s="47">
        <v>3650000</v>
      </c>
      <c r="P68" s="47">
        <v>2524635.14</v>
      </c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</row>
    <row r="69" spans="1:256" s="2" customFormat="1" ht="21" customHeight="1" x14ac:dyDescent="0.25">
      <c r="A69" s="44" t="s">
        <v>45</v>
      </c>
      <c r="B69" s="44" t="s">
        <v>36</v>
      </c>
      <c r="C69" s="44" t="s">
        <v>37</v>
      </c>
      <c r="D69" s="45" t="s">
        <v>38</v>
      </c>
      <c r="E69" s="45" t="s">
        <v>130</v>
      </c>
      <c r="F69" s="45" t="s">
        <v>46</v>
      </c>
      <c r="G69" s="45" t="s">
        <v>42</v>
      </c>
      <c r="H69" s="42"/>
      <c r="I69" s="42"/>
      <c r="J69" s="47">
        <v>735965</v>
      </c>
      <c r="K69" s="42"/>
      <c r="L69" s="42"/>
      <c r="M69" s="47">
        <v>827960.63</v>
      </c>
      <c r="N69" s="42"/>
      <c r="O69" s="42"/>
      <c r="P69" s="47">
        <v>931455.7</v>
      </c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</row>
    <row r="70" spans="1:256" s="2" customFormat="1" ht="21" customHeight="1" x14ac:dyDescent="0.25">
      <c r="A70" s="44" t="s">
        <v>47</v>
      </c>
      <c r="B70" s="44" t="s">
        <v>36</v>
      </c>
      <c r="C70" s="44" t="s">
        <v>37</v>
      </c>
      <c r="D70" s="45" t="s">
        <v>38</v>
      </c>
      <c r="E70" s="45" t="s">
        <v>130</v>
      </c>
      <c r="F70" s="45" t="s">
        <v>48</v>
      </c>
      <c r="G70" s="45" t="s">
        <v>42</v>
      </c>
      <c r="H70" s="42"/>
      <c r="I70" s="42"/>
      <c r="J70" s="47">
        <v>54731.040000000001</v>
      </c>
      <c r="K70" s="42"/>
      <c r="L70" s="42"/>
      <c r="M70" s="47">
        <v>60410.18</v>
      </c>
      <c r="N70" s="42"/>
      <c r="O70" s="42"/>
      <c r="P70" s="47">
        <v>67961.45</v>
      </c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</row>
    <row r="71" spans="1:256" s="2" customFormat="1" ht="21" customHeight="1" x14ac:dyDescent="0.25">
      <c r="A71" s="44" t="s">
        <v>49</v>
      </c>
      <c r="B71" s="44" t="s">
        <v>36</v>
      </c>
      <c r="C71" s="44" t="s">
        <v>37</v>
      </c>
      <c r="D71" s="45" t="s">
        <v>38</v>
      </c>
      <c r="E71" s="45" t="s">
        <v>130</v>
      </c>
      <c r="F71" s="45" t="s">
        <v>50</v>
      </c>
      <c r="G71" s="45" t="s">
        <v>42</v>
      </c>
      <c r="H71" s="42"/>
      <c r="I71" s="42"/>
      <c r="J71" s="47">
        <v>30169.62</v>
      </c>
      <c r="K71" s="42"/>
      <c r="L71" s="42"/>
      <c r="M71" s="47">
        <v>35103.06</v>
      </c>
      <c r="N71" s="42"/>
      <c r="O71" s="42"/>
      <c r="P71" s="47">
        <v>39490.94</v>
      </c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</row>
    <row r="72" spans="1:256" s="2" customFormat="1" ht="18" hidden="1" customHeight="1" x14ac:dyDescent="0.25">
      <c r="A72" s="44" t="s">
        <v>185</v>
      </c>
      <c r="B72" s="44" t="s">
        <v>36</v>
      </c>
      <c r="C72" s="44" t="s">
        <v>37</v>
      </c>
      <c r="D72" s="45" t="s">
        <v>38</v>
      </c>
      <c r="E72" s="45" t="s">
        <v>187</v>
      </c>
      <c r="F72" s="50" t="s">
        <v>186</v>
      </c>
      <c r="G72" s="50" t="s">
        <v>42</v>
      </c>
      <c r="H72" s="51"/>
      <c r="I72" s="51"/>
      <c r="J72" s="47"/>
      <c r="K72" s="51"/>
      <c r="L72" s="51"/>
      <c r="M72" s="47"/>
      <c r="N72" s="51"/>
      <c r="O72" s="51"/>
      <c r="P72" s="47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</row>
    <row r="73" spans="1:256" s="2" customFormat="1" ht="21" customHeight="1" x14ac:dyDescent="0.25">
      <c r="A73" s="48" t="s">
        <v>64</v>
      </c>
      <c r="B73" s="44" t="s">
        <v>36</v>
      </c>
      <c r="C73" s="44" t="s">
        <v>37</v>
      </c>
      <c r="D73" s="45" t="s">
        <v>38</v>
      </c>
      <c r="E73" s="45" t="s">
        <v>65</v>
      </c>
      <c r="F73" s="52" t="s">
        <v>66</v>
      </c>
      <c r="G73" s="52" t="s">
        <v>42</v>
      </c>
      <c r="H73" s="42"/>
      <c r="I73" s="42"/>
      <c r="J73" s="47">
        <v>8876</v>
      </c>
      <c r="K73" s="47">
        <v>8876</v>
      </c>
      <c r="L73" s="47">
        <v>8876</v>
      </c>
      <c r="M73" s="47">
        <v>8876</v>
      </c>
      <c r="N73" s="47">
        <v>8876</v>
      </c>
      <c r="O73" s="47">
        <v>8876</v>
      </c>
      <c r="P73" s="47">
        <v>8876</v>
      </c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</row>
    <row r="74" spans="1:256" s="2" customFormat="1" ht="18" customHeight="1" x14ac:dyDescent="0.25">
      <c r="A74" s="48" t="s">
        <v>123</v>
      </c>
      <c r="B74" s="44" t="s">
        <v>36</v>
      </c>
      <c r="C74" s="44" t="s">
        <v>37</v>
      </c>
      <c r="D74" s="45" t="s">
        <v>38</v>
      </c>
      <c r="E74" s="45" t="s">
        <v>65</v>
      </c>
      <c r="F74" s="52" t="s">
        <v>67</v>
      </c>
      <c r="G74" s="52" t="s">
        <v>42</v>
      </c>
      <c r="H74" s="51"/>
      <c r="I74" s="51"/>
      <c r="J74" s="47">
        <v>27461</v>
      </c>
      <c r="K74" s="47">
        <v>27461</v>
      </c>
      <c r="L74" s="47">
        <v>27461</v>
      </c>
      <c r="M74" s="47">
        <v>27461</v>
      </c>
      <c r="N74" s="47">
        <v>27461</v>
      </c>
      <c r="O74" s="47">
        <v>27461</v>
      </c>
      <c r="P74" s="47">
        <v>27461</v>
      </c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</row>
    <row r="75" spans="1:256" s="5" customFormat="1" ht="13.8" hidden="1" x14ac:dyDescent="0.25">
      <c r="A75" s="38" t="s">
        <v>141</v>
      </c>
      <c r="B75" s="38" t="s">
        <v>36</v>
      </c>
      <c r="C75" s="38" t="s">
        <v>37</v>
      </c>
      <c r="D75" s="39" t="s">
        <v>38</v>
      </c>
      <c r="E75" s="39" t="s">
        <v>69</v>
      </c>
      <c r="F75" s="39" t="s">
        <v>135</v>
      </c>
      <c r="G75" s="39" t="s">
        <v>42</v>
      </c>
      <c r="H75" s="51"/>
      <c r="I75" s="51"/>
      <c r="J75" s="47"/>
      <c r="K75" s="40"/>
      <c r="L75" s="40"/>
      <c r="M75" s="47"/>
      <c r="N75" s="40"/>
      <c r="O75" s="40"/>
      <c r="P75" s="47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</row>
    <row r="76" spans="1:256" s="2" customFormat="1" ht="19.2" hidden="1" customHeight="1" x14ac:dyDescent="0.25">
      <c r="A76" s="44" t="s">
        <v>68</v>
      </c>
      <c r="B76" s="44" t="s">
        <v>36</v>
      </c>
      <c r="C76" s="44" t="s">
        <v>37</v>
      </c>
      <c r="D76" s="45" t="s">
        <v>38</v>
      </c>
      <c r="E76" s="45" t="s">
        <v>69</v>
      </c>
      <c r="F76" s="52" t="s">
        <v>70</v>
      </c>
      <c r="G76" s="52" t="s">
        <v>42</v>
      </c>
      <c r="H76" s="51"/>
      <c r="I76" s="51"/>
      <c r="J76" s="47"/>
      <c r="K76" s="47"/>
      <c r="L76" s="47"/>
      <c r="M76" s="47"/>
      <c r="N76" s="47"/>
      <c r="O76" s="47"/>
      <c r="P76" s="47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</row>
    <row r="77" spans="1:256" s="2" customFormat="1" ht="18.600000000000001" hidden="1" customHeight="1" x14ac:dyDescent="0.25">
      <c r="A77" s="44" t="s">
        <v>189</v>
      </c>
      <c r="B77" s="44" t="s">
        <v>36</v>
      </c>
      <c r="C77" s="44" t="s">
        <v>37</v>
      </c>
      <c r="D77" s="45" t="s">
        <v>38</v>
      </c>
      <c r="E77" s="45" t="s">
        <v>188</v>
      </c>
      <c r="F77" s="50" t="s">
        <v>186</v>
      </c>
      <c r="G77" s="50" t="s">
        <v>42</v>
      </c>
      <c r="H77" s="51"/>
      <c r="I77" s="51"/>
      <c r="J77" s="47">
        <f>H77+I77</f>
        <v>0</v>
      </c>
      <c r="K77" s="51"/>
      <c r="L77" s="51"/>
      <c r="M77" s="47">
        <f>K77+L77</f>
        <v>0</v>
      </c>
      <c r="N77" s="51"/>
      <c r="O77" s="51"/>
      <c r="P77" s="47">
        <f>N77+O77</f>
        <v>0</v>
      </c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</row>
    <row r="78" spans="1:256" s="2" customFormat="1" ht="18.600000000000001" hidden="1" customHeight="1" x14ac:dyDescent="0.25">
      <c r="A78" s="44" t="s">
        <v>55</v>
      </c>
      <c r="B78" s="44" t="s">
        <v>36</v>
      </c>
      <c r="C78" s="44" t="s">
        <v>37</v>
      </c>
      <c r="D78" s="45" t="s">
        <v>125</v>
      </c>
      <c r="E78" s="45" t="s">
        <v>41</v>
      </c>
      <c r="F78" s="45" t="s">
        <v>84</v>
      </c>
      <c r="G78" s="45" t="s">
        <v>42</v>
      </c>
      <c r="H78" s="42"/>
      <c r="I78" s="42"/>
      <c r="J78" s="42">
        <f>H78+I78</f>
        <v>0</v>
      </c>
      <c r="K78" s="51"/>
      <c r="L78" s="51"/>
      <c r="M78" s="47">
        <f>K78+L78</f>
        <v>0</v>
      </c>
      <c r="N78" s="51"/>
      <c r="O78" s="51"/>
      <c r="P78" s="47">
        <f>N78+O78</f>
        <v>0</v>
      </c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</row>
    <row r="79" spans="1:256" s="2" customFormat="1" ht="0.6" hidden="1" customHeight="1" x14ac:dyDescent="0.25">
      <c r="A79" s="44" t="s">
        <v>57</v>
      </c>
      <c r="B79" s="44" t="s">
        <v>36</v>
      </c>
      <c r="C79" s="44" t="s">
        <v>37</v>
      </c>
      <c r="D79" s="45" t="s">
        <v>203</v>
      </c>
      <c r="E79" s="45" t="s">
        <v>41</v>
      </c>
      <c r="F79" s="45" t="s">
        <v>58</v>
      </c>
      <c r="G79" s="45" t="s">
        <v>42</v>
      </c>
      <c r="H79" s="42"/>
      <c r="I79" s="42"/>
      <c r="J79" s="42">
        <f>H79+I79</f>
        <v>0</v>
      </c>
      <c r="K79" s="51"/>
      <c r="L79" s="51"/>
      <c r="M79" s="47">
        <f>K79+L79</f>
        <v>0</v>
      </c>
      <c r="N79" s="51"/>
      <c r="O79" s="51"/>
      <c r="P79" s="47">
        <f>N79+O79</f>
        <v>0</v>
      </c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</row>
    <row r="80" spans="1:256" s="3" customFormat="1" ht="20.399999999999999" customHeight="1" x14ac:dyDescent="0.25">
      <c r="A80" s="159" t="s">
        <v>144</v>
      </c>
      <c r="B80" s="159"/>
      <c r="C80" s="159"/>
      <c r="D80" s="159"/>
      <c r="E80" s="159"/>
      <c r="F80" s="159"/>
      <c r="G80" s="159"/>
      <c r="H80" s="98">
        <f t="shared" ref="H80:P80" si="1">SUM(H40:H79)</f>
        <v>0</v>
      </c>
      <c r="I80" s="98">
        <f>SUM(I40:I79)</f>
        <v>0</v>
      </c>
      <c r="J80" s="106">
        <f t="shared" si="1"/>
        <v>4214467.1300000008</v>
      </c>
      <c r="K80" s="106">
        <f t="shared" si="1"/>
        <v>1240999.23</v>
      </c>
      <c r="L80" s="106">
        <f t="shared" si="1"/>
        <v>1240999.23</v>
      </c>
      <c r="M80" s="106">
        <f t="shared" si="1"/>
        <v>4604820.33</v>
      </c>
      <c r="N80" s="106">
        <f t="shared" si="1"/>
        <v>4890999.2300000004</v>
      </c>
      <c r="O80" s="106">
        <f t="shared" si="1"/>
        <v>4890999.2300000004</v>
      </c>
      <c r="P80" s="106">
        <f t="shared" si="1"/>
        <v>5048612.8600000013</v>
      </c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</row>
    <row r="81" spans="1:256" s="5" customFormat="1" ht="18.600000000000001" hidden="1" customHeight="1" x14ac:dyDescent="0.25">
      <c r="A81" s="160" t="s">
        <v>163</v>
      </c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</row>
    <row r="82" spans="1:256" s="5" customFormat="1" ht="18.600000000000001" hidden="1" customHeight="1" x14ac:dyDescent="0.25">
      <c r="A82" s="38" t="s">
        <v>100</v>
      </c>
      <c r="B82" s="38" t="s">
        <v>36</v>
      </c>
      <c r="C82" s="38" t="s">
        <v>136</v>
      </c>
      <c r="D82" s="39" t="s">
        <v>137</v>
      </c>
      <c r="E82" s="39" t="s">
        <v>101</v>
      </c>
      <c r="F82" s="39" t="s">
        <v>102</v>
      </c>
      <c r="G82" s="39" t="s">
        <v>164</v>
      </c>
      <c r="H82" s="41"/>
      <c r="I82" s="47"/>
      <c r="J82" s="41">
        <f>H82+I82</f>
        <v>0</v>
      </c>
      <c r="K82" s="41">
        <v>0</v>
      </c>
      <c r="L82" s="41"/>
      <c r="M82" s="41">
        <f>K82+L82</f>
        <v>0</v>
      </c>
      <c r="N82" s="41">
        <v>0</v>
      </c>
      <c r="O82" s="41"/>
      <c r="P82" s="41">
        <f>N82+O82</f>
        <v>0</v>
      </c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</row>
    <row r="83" spans="1:256" s="5" customFormat="1" ht="18.600000000000001" hidden="1" customHeight="1" x14ac:dyDescent="0.25">
      <c r="A83" s="38" t="s">
        <v>122</v>
      </c>
      <c r="B83" s="38" t="s">
        <v>36</v>
      </c>
      <c r="C83" s="38" t="s">
        <v>136</v>
      </c>
      <c r="D83" s="39" t="s">
        <v>137</v>
      </c>
      <c r="E83" s="39" t="s">
        <v>101</v>
      </c>
      <c r="F83" s="39" t="s">
        <v>115</v>
      </c>
      <c r="G83" s="39" t="s">
        <v>164</v>
      </c>
      <c r="H83" s="41"/>
      <c r="I83" s="41"/>
      <c r="J83" s="41">
        <f t="shared" ref="J83:J103" si="2">H83+I83</f>
        <v>0</v>
      </c>
      <c r="K83" s="41">
        <v>0</v>
      </c>
      <c r="L83" s="41"/>
      <c r="M83" s="41">
        <f t="shared" ref="M83:M103" si="3">K83+L83</f>
        <v>0</v>
      </c>
      <c r="N83" s="41">
        <v>0</v>
      </c>
      <c r="O83" s="41"/>
      <c r="P83" s="41">
        <f t="shared" ref="P83:P103" si="4">N83+O83</f>
        <v>0</v>
      </c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</row>
    <row r="84" spans="1:256" s="5" customFormat="1" ht="18.600000000000001" hidden="1" customHeight="1" x14ac:dyDescent="0.25">
      <c r="A84" s="38" t="s">
        <v>39</v>
      </c>
      <c r="B84" s="38" t="s">
        <v>36</v>
      </c>
      <c r="C84" s="38" t="s">
        <v>136</v>
      </c>
      <c r="D84" s="39" t="s">
        <v>137</v>
      </c>
      <c r="E84" s="39" t="s">
        <v>103</v>
      </c>
      <c r="F84" s="39" t="s">
        <v>104</v>
      </c>
      <c r="G84" s="39" t="s">
        <v>164</v>
      </c>
      <c r="H84" s="41"/>
      <c r="I84" s="41"/>
      <c r="J84" s="41">
        <f t="shared" si="2"/>
        <v>0</v>
      </c>
      <c r="K84" s="41">
        <v>0</v>
      </c>
      <c r="L84" s="41"/>
      <c r="M84" s="41">
        <f t="shared" si="3"/>
        <v>0</v>
      </c>
      <c r="N84" s="41">
        <v>0</v>
      </c>
      <c r="O84" s="41"/>
      <c r="P84" s="41">
        <f t="shared" si="4"/>
        <v>0</v>
      </c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</row>
    <row r="85" spans="1:256" s="5" customFormat="1" ht="18.600000000000001" hidden="1" customHeight="1" x14ac:dyDescent="0.25">
      <c r="A85" s="38" t="s">
        <v>73</v>
      </c>
      <c r="B85" s="38" t="s">
        <v>36</v>
      </c>
      <c r="C85" s="38" t="s">
        <v>136</v>
      </c>
      <c r="D85" s="39" t="s">
        <v>137</v>
      </c>
      <c r="E85" s="39" t="s">
        <v>41</v>
      </c>
      <c r="F85" s="39" t="s">
        <v>74</v>
      </c>
      <c r="G85" s="39" t="s">
        <v>164</v>
      </c>
      <c r="H85" s="41"/>
      <c r="I85" s="41"/>
      <c r="J85" s="41">
        <f t="shared" si="2"/>
        <v>0</v>
      </c>
      <c r="K85" s="41">
        <v>0</v>
      </c>
      <c r="L85" s="41"/>
      <c r="M85" s="41">
        <f t="shared" si="3"/>
        <v>0</v>
      </c>
      <c r="N85" s="41">
        <v>0</v>
      </c>
      <c r="O85" s="41"/>
      <c r="P85" s="41">
        <f t="shared" si="4"/>
        <v>0</v>
      </c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</row>
    <row r="86" spans="1:256" s="5" customFormat="1" ht="18.600000000000001" hidden="1" customHeight="1" x14ac:dyDescent="0.25">
      <c r="A86" s="38" t="s">
        <v>55</v>
      </c>
      <c r="B86" s="38" t="s">
        <v>36</v>
      </c>
      <c r="C86" s="38" t="s">
        <v>136</v>
      </c>
      <c r="D86" s="39" t="s">
        <v>137</v>
      </c>
      <c r="E86" s="39" t="s">
        <v>41</v>
      </c>
      <c r="F86" s="39" t="s">
        <v>84</v>
      </c>
      <c r="G86" s="39" t="s">
        <v>164</v>
      </c>
      <c r="H86" s="41"/>
      <c r="I86" s="41"/>
      <c r="J86" s="41">
        <f t="shared" si="2"/>
        <v>0</v>
      </c>
      <c r="K86" s="41">
        <v>0</v>
      </c>
      <c r="L86" s="41"/>
      <c r="M86" s="41">
        <f t="shared" si="3"/>
        <v>0</v>
      </c>
      <c r="N86" s="41">
        <v>0</v>
      </c>
      <c r="O86" s="41"/>
      <c r="P86" s="41">
        <f t="shared" si="4"/>
        <v>0</v>
      </c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</row>
    <row r="87" spans="1:256" s="5" customFormat="1" ht="18.600000000000001" hidden="1" customHeight="1" x14ac:dyDescent="0.25">
      <c r="A87" s="53" t="s">
        <v>119</v>
      </c>
      <c r="B87" s="38" t="s">
        <v>36</v>
      </c>
      <c r="C87" s="38" t="s">
        <v>136</v>
      </c>
      <c r="D87" s="39" t="s">
        <v>137</v>
      </c>
      <c r="E87" s="39" t="s">
        <v>41</v>
      </c>
      <c r="F87" s="39" t="s">
        <v>76</v>
      </c>
      <c r="G87" s="39" t="s">
        <v>164</v>
      </c>
      <c r="H87" s="41"/>
      <c r="I87" s="41"/>
      <c r="J87" s="41">
        <f t="shared" si="2"/>
        <v>0</v>
      </c>
      <c r="K87" s="41">
        <v>0</v>
      </c>
      <c r="L87" s="41"/>
      <c r="M87" s="41">
        <f t="shared" si="3"/>
        <v>0</v>
      </c>
      <c r="N87" s="41">
        <v>0</v>
      </c>
      <c r="O87" s="41"/>
      <c r="P87" s="41">
        <f t="shared" si="4"/>
        <v>0</v>
      </c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</row>
    <row r="88" spans="1:256" s="5" customFormat="1" ht="18.600000000000001" hidden="1" customHeight="1" x14ac:dyDescent="0.25">
      <c r="A88" s="53" t="s">
        <v>77</v>
      </c>
      <c r="B88" s="38" t="s">
        <v>36</v>
      </c>
      <c r="C88" s="38" t="s">
        <v>136</v>
      </c>
      <c r="D88" s="39" t="s">
        <v>137</v>
      </c>
      <c r="E88" s="39" t="s">
        <v>41</v>
      </c>
      <c r="F88" s="39" t="s">
        <v>78</v>
      </c>
      <c r="G88" s="39" t="s">
        <v>164</v>
      </c>
      <c r="H88" s="41"/>
      <c r="I88" s="41"/>
      <c r="J88" s="41">
        <f t="shared" si="2"/>
        <v>0</v>
      </c>
      <c r="K88" s="41">
        <v>0</v>
      </c>
      <c r="L88" s="41"/>
      <c r="M88" s="41">
        <f t="shared" si="3"/>
        <v>0</v>
      </c>
      <c r="N88" s="41">
        <v>0</v>
      </c>
      <c r="O88" s="41"/>
      <c r="P88" s="41">
        <f t="shared" si="4"/>
        <v>0</v>
      </c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</row>
    <row r="89" spans="1:256" s="5" customFormat="1" ht="18.600000000000001" hidden="1" customHeight="1" x14ac:dyDescent="0.25">
      <c r="A89" s="53" t="s">
        <v>96</v>
      </c>
      <c r="B89" s="38" t="s">
        <v>36</v>
      </c>
      <c r="C89" s="38" t="s">
        <v>136</v>
      </c>
      <c r="D89" s="39" t="s">
        <v>137</v>
      </c>
      <c r="E89" s="39" t="s">
        <v>41</v>
      </c>
      <c r="F89" s="39" t="s">
        <v>88</v>
      </c>
      <c r="G89" s="39" t="s">
        <v>164</v>
      </c>
      <c r="H89" s="41"/>
      <c r="I89" s="41"/>
      <c r="J89" s="41">
        <f t="shared" si="2"/>
        <v>0</v>
      </c>
      <c r="K89" s="41">
        <v>0</v>
      </c>
      <c r="L89" s="41"/>
      <c r="M89" s="41">
        <f t="shared" si="3"/>
        <v>0</v>
      </c>
      <c r="N89" s="41">
        <v>0</v>
      </c>
      <c r="O89" s="41"/>
      <c r="P89" s="41">
        <f t="shared" si="4"/>
        <v>0</v>
      </c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</row>
    <row r="90" spans="1:256" s="5" customFormat="1" ht="18.600000000000001" hidden="1" customHeight="1" x14ac:dyDescent="0.25">
      <c r="A90" s="53" t="s">
        <v>105</v>
      </c>
      <c r="B90" s="38" t="s">
        <v>36</v>
      </c>
      <c r="C90" s="38" t="s">
        <v>106</v>
      </c>
      <c r="D90" s="39" t="s">
        <v>137</v>
      </c>
      <c r="E90" s="39" t="s">
        <v>41</v>
      </c>
      <c r="F90" s="39" t="s">
        <v>107</v>
      </c>
      <c r="G90" s="39" t="s">
        <v>164</v>
      </c>
      <c r="H90" s="54"/>
      <c r="I90" s="54"/>
      <c r="J90" s="41">
        <f t="shared" si="2"/>
        <v>0</v>
      </c>
      <c r="K90" s="41">
        <v>0</v>
      </c>
      <c r="L90" s="54"/>
      <c r="M90" s="41">
        <f t="shared" si="3"/>
        <v>0</v>
      </c>
      <c r="N90" s="41">
        <v>0</v>
      </c>
      <c r="O90" s="54"/>
      <c r="P90" s="41">
        <f t="shared" si="4"/>
        <v>0</v>
      </c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</row>
    <row r="91" spans="1:256" s="5" customFormat="1" ht="18.600000000000001" hidden="1" customHeight="1" x14ac:dyDescent="0.25">
      <c r="A91" s="38" t="s">
        <v>100</v>
      </c>
      <c r="B91" s="38" t="s">
        <v>36</v>
      </c>
      <c r="C91" s="38" t="s">
        <v>37</v>
      </c>
      <c r="D91" s="39" t="s">
        <v>72</v>
      </c>
      <c r="E91" s="39" t="s">
        <v>101</v>
      </c>
      <c r="F91" s="39" t="s">
        <v>102</v>
      </c>
      <c r="G91" s="39" t="s">
        <v>164</v>
      </c>
      <c r="H91" s="41"/>
      <c r="I91" s="41"/>
      <c r="J91" s="41">
        <f t="shared" si="2"/>
        <v>0</v>
      </c>
      <c r="K91" s="41">
        <v>0</v>
      </c>
      <c r="L91" s="41"/>
      <c r="M91" s="41">
        <f t="shared" si="3"/>
        <v>0</v>
      </c>
      <c r="N91" s="41">
        <v>0</v>
      </c>
      <c r="O91" s="41"/>
      <c r="P91" s="41">
        <f t="shared" si="4"/>
        <v>0</v>
      </c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</row>
    <row r="92" spans="1:256" s="5" customFormat="1" ht="18.600000000000001" hidden="1" customHeight="1" x14ac:dyDescent="0.25">
      <c r="A92" s="38" t="s">
        <v>122</v>
      </c>
      <c r="B92" s="38" t="s">
        <v>36</v>
      </c>
      <c r="C92" s="38" t="s">
        <v>37</v>
      </c>
      <c r="D92" s="39" t="s">
        <v>72</v>
      </c>
      <c r="E92" s="39" t="s">
        <v>101</v>
      </c>
      <c r="F92" s="39" t="s">
        <v>115</v>
      </c>
      <c r="G92" s="39" t="s">
        <v>164</v>
      </c>
      <c r="H92" s="41"/>
      <c r="I92" s="41"/>
      <c r="J92" s="41">
        <f t="shared" si="2"/>
        <v>0</v>
      </c>
      <c r="K92" s="41">
        <v>0</v>
      </c>
      <c r="L92" s="41"/>
      <c r="M92" s="41">
        <f t="shared" si="3"/>
        <v>0</v>
      </c>
      <c r="N92" s="41">
        <v>0</v>
      </c>
      <c r="O92" s="41"/>
      <c r="P92" s="41">
        <f t="shared" si="4"/>
        <v>0</v>
      </c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</row>
    <row r="93" spans="1:256" s="5" customFormat="1" ht="18.600000000000001" hidden="1" customHeight="1" x14ac:dyDescent="0.25">
      <c r="A93" s="38" t="s">
        <v>39</v>
      </c>
      <c r="B93" s="38" t="s">
        <v>36</v>
      </c>
      <c r="C93" s="38" t="s">
        <v>37</v>
      </c>
      <c r="D93" s="39" t="s">
        <v>72</v>
      </c>
      <c r="E93" s="39" t="s">
        <v>103</v>
      </c>
      <c r="F93" s="39" t="s">
        <v>104</v>
      </c>
      <c r="G93" s="39" t="s">
        <v>164</v>
      </c>
      <c r="H93" s="41"/>
      <c r="I93" s="41"/>
      <c r="J93" s="41">
        <f t="shared" si="2"/>
        <v>0</v>
      </c>
      <c r="K93" s="41">
        <v>0</v>
      </c>
      <c r="L93" s="41"/>
      <c r="M93" s="41">
        <f t="shared" si="3"/>
        <v>0</v>
      </c>
      <c r="N93" s="41">
        <v>0</v>
      </c>
      <c r="O93" s="41"/>
      <c r="P93" s="41">
        <f t="shared" si="4"/>
        <v>0</v>
      </c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</row>
    <row r="94" spans="1:256" s="5" customFormat="1" ht="18.600000000000001" hidden="1" customHeight="1" x14ac:dyDescent="0.25">
      <c r="A94" s="38" t="s">
        <v>199</v>
      </c>
      <c r="B94" s="38" t="s">
        <v>36</v>
      </c>
      <c r="C94" s="38" t="s">
        <v>37</v>
      </c>
      <c r="D94" s="39" t="s">
        <v>72</v>
      </c>
      <c r="E94" s="39" t="s">
        <v>103</v>
      </c>
      <c r="F94" s="39" t="s">
        <v>198</v>
      </c>
      <c r="G94" s="39" t="s">
        <v>164</v>
      </c>
      <c r="H94" s="41"/>
      <c r="I94" s="41"/>
      <c r="J94" s="41">
        <f t="shared" si="2"/>
        <v>0</v>
      </c>
      <c r="K94" s="41">
        <v>0</v>
      </c>
      <c r="L94" s="41"/>
      <c r="M94" s="41">
        <f t="shared" si="3"/>
        <v>0</v>
      </c>
      <c r="N94" s="41">
        <v>0</v>
      </c>
      <c r="O94" s="41"/>
      <c r="P94" s="41">
        <f t="shared" si="4"/>
        <v>0</v>
      </c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</row>
    <row r="95" spans="1:256" s="5" customFormat="1" ht="18.600000000000001" hidden="1" customHeight="1" x14ac:dyDescent="0.25">
      <c r="A95" s="38" t="s">
        <v>73</v>
      </c>
      <c r="B95" s="38" t="s">
        <v>36</v>
      </c>
      <c r="C95" s="38" t="s">
        <v>37</v>
      </c>
      <c r="D95" s="39" t="s">
        <v>72</v>
      </c>
      <c r="E95" s="39" t="s">
        <v>41</v>
      </c>
      <c r="F95" s="39" t="s">
        <v>74</v>
      </c>
      <c r="G95" s="39" t="s">
        <v>164</v>
      </c>
      <c r="H95" s="41"/>
      <c r="I95" s="41"/>
      <c r="J95" s="41">
        <f t="shared" si="2"/>
        <v>0</v>
      </c>
      <c r="K95" s="41">
        <v>0</v>
      </c>
      <c r="L95" s="41"/>
      <c r="M95" s="41">
        <f t="shared" si="3"/>
        <v>0</v>
      </c>
      <c r="N95" s="41">
        <v>0</v>
      </c>
      <c r="O95" s="41"/>
      <c r="P95" s="41">
        <f t="shared" si="4"/>
        <v>0</v>
      </c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</row>
    <row r="96" spans="1:256" s="5" customFormat="1" ht="18.600000000000001" hidden="1" customHeight="1" x14ac:dyDescent="0.25">
      <c r="A96" s="38" t="s">
        <v>55</v>
      </c>
      <c r="B96" s="38" t="s">
        <v>36</v>
      </c>
      <c r="C96" s="38" t="s">
        <v>37</v>
      </c>
      <c r="D96" s="39" t="s">
        <v>72</v>
      </c>
      <c r="E96" s="39" t="s">
        <v>41</v>
      </c>
      <c r="F96" s="39" t="s">
        <v>56</v>
      </c>
      <c r="G96" s="39" t="s">
        <v>164</v>
      </c>
      <c r="H96" s="41"/>
      <c r="I96" s="41"/>
      <c r="J96" s="41">
        <f t="shared" si="2"/>
        <v>0</v>
      </c>
      <c r="K96" s="41">
        <v>0</v>
      </c>
      <c r="L96" s="41"/>
      <c r="M96" s="41">
        <f t="shared" si="3"/>
        <v>0</v>
      </c>
      <c r="N96" s="41">
        <v>0</v>
      </c>
      <c r="O96" s="41"/>
      <c r="P96" s="41">
        <f t="shared" si="4"/>
        <v>0</v>
      </c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</row>
    <row r="97" spans="1:256" s="5" customFormat="1" ht="18.600000000000001" hidden="1" customHeight="1" x14ac:dyDescent="0.25">
      <c r="A97" s="38" t="s">
        <v>55</v>
      </c>
      <c r="B97" s="38" t="s">
        <v>36</v>
      </c>
      <c r="C97" s="38" t="s">
        <v>37</v>
      </c>
      <c r="D97" s="39" t="s">
        <v>72</v>
      </c>
      <c r="E97" s="39" t="s">
        <v>41</v>
      </c>
      <c r="F97" s="39" t="s">
        <v>84</v>
      </c>
      <c r="G97" s="39" t="s">
        <v>164</v>
      </c>
      <c r="H97" s="41"/>
      <c r="I97" s="41"/>
      <c r="J97" s="41">
        <f t="shared" si="2"/>
        <v>0</v>
      </c>
      <c r="K97" s="41">
        <v>0</v>
      </c>
      <c r="L97" s="41"/>
      <c r="M97" s="41">
        <f t="shared" si="3"/>
        <v>0</v>
      </c>
      <c r="N97" s="41">
        <v>0</v>
      </c>
      <c r="O97" s="41"/>
      <c r="P97" s="41">
        <f t="shared" si="4"/>
        <v>0</v>
      </c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</row>
    <row r="98" spans="1:256" s="4" customFormat="1" ht="18.600000000000001" hidden="1" customHeight="1" x14ac:dyDescent="0.25">
      <c r="A98" s="53" t="s">
        <v>119</v>
      </c>
      <c r="B98" s="38" t="s">
        <v>36</v>
      </c>
      <c r="C98" s="38" t="s">
        <v>37</v>
      </c>
      <c r="D98" s="39" t="s">
        <v>72</v>
      </c>
      <c r="E98" s="39" t="s">
        <v>41</v>
      </c>
      <c r="F98" s="39" t="s">
        <v>76</v>
      </c>
      <c r="G98" s="39" t="s">
        <v>164</v>
      </c>
      <c r="H98" s="41"/>
      <c r="I98" s="41"/>
      <c r="J98" s="41">
        <f t="shared" si="2"/>
        <v>0</v>
      </c>
      <c r="K98" s="41">
        <v>0</v>
      </c>
      <c r="L98" s="41"/>
      <c r="M98" s="41">
        <f t="shared" si="3"/>
        <v>0</v>
      </c>
      <c r="N98" s="41">
        <v>0</v>
      </c>
      <c r="O98" s="41"/>
      <c r="P98" s="41">
        <f t="shared" si="4"/>
        <v>0</v>
      </c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</row>
    <row r="99" spans="1:256" s="5" customFormat="1" ht="18.600000000000001" hidden="1" customHeight="1" x14ac:dyDescent="0.25">
      <c r="A99" s="38" t="s">
        <v>117</v>
      </c>
      <c r="B99" s="38" t="s">
        <v>36</v>
      </c>
      <c r="C99" s="38" t="s">
        <v>37</v>
      </c>
      <c r="D99" s="39" t="s">
        <v>72</v>
      </c>
      <c r="E99" s="39" t="s">
        <v>41</v>
      </c>
      <c r="F99" s="39" t="s">
        <v>116</v>
      </c>
      <c r="G99" s="39" t="s">
        <v>164</v>
      </c>
      <c r="H99" s="41"/>
      <c r="I99" s="41"/>
      <c r="J99" s="41">
        <f t="shared" si="2"/>
        <v>0</v>
      </c>
      <c r="K99" s="41">
        <v>0</v>
      </c>
      <c r="L99" s="41"/>
      <c r="M99" s="41">
        <f t="shared" si="3"/>
        <v>0</v>
      </c>
      <c r="N99" s="41">
        <v>0</v>
      </c>
      <c r="O99" s="41"/>
      <c r="P99" s="41">
        <f t="shared" si="4"/>
        <v>0</v>
      </c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</row>
    <row r="100" spans="1:256" s="4" customFormat="1" ht="18.600000000000001" hidden="1" customHeight="1" x14ac:dyDescent="0.25">
      <c r="A100" s="53" t="s">
        <v>77</v>
      </c>
      <c r="B100" s="38" t="s">
        <v>36</v>
      </c>
      <c r="C100" s="38" t="s">
        <v>37</v>
      </c>
      <c r="D100" s="39" t="s">
        <v>72</v>
      </c>
      <c r="E100" s="39" t="s">
        <v>41</v>
      </c>
      <c r="F100" s="39" t="s">
        <v>78</v>
      </c>
      <c r="G100" s="39" t="s">
        <v>164</v>
      </c>
      <c r="H100" s="41"/>
      <c r="I100" s="41"/>
      <c r="J100" s="41">
        <f t="shared" si="2"/>
        <v>0</v>
      </c>
      <c r="K100" s="41">
        <v>0</v>
      </c>
      <c r="L100" s="41"/>
      <c r="M100" s="41">
        <f t="shared" si="3"/>
        <v>0</v>
      </c>
      <c r="N100" s="41">
        <v>0</v>
      </c>
      <c r="O100" s="41"/>
      <c r="P100" s="41">
        <f t="shared" si="4"/>
        <v>0</v>
      </c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</row>
    <row r="101" spans="1:256" s="4" customFormat="1" ht="18.600000000000001" hidden="1" customHeight="1" x14ac:dyDescent="0.25">
      <c r="A101" s="53" t="s">
        <v>97</v>
      </c>
      <c r="B101" s="38" t="s">
        <v>36</v>
      </c>
      <c r="C101" s="38" t="s">
        <v>37</v>
      </c>
      <c r="D101" s="39" t="s">
        <v>72</v>
      </c>
      <c r="E101" s="39" t="s">
        <v>41</v>
      </c>
      <c r="F101" s="39" t="s">
        <v>90</v>
      </c>
      <c r="G101" s="39" t="s">
        <v>164</v>
      </c>
      <c r="H101" s="41"/>
      <c r="I101" s="41"/>
      <c r="J101" s="41">
        <f t="shared" si="2"/>
        <v>0</v>
      </c>
      <c r="K101" s="41">
        <v>0</v>
      </c>
      <c r="L101" s="41"/>
      <c r="M101" s="41">
        <f t="shared" si="3"/>
        <v>0</v>
      </c>
      <c r="N101" s="41">
        <v>0</v>
      </c>
      <c r="O101" s="41"/>
      <c r="P101" s="41">
        <f t="shared" si="4"/>
        <v>0</v>
      </c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</row>
    <row r="102" spans="1:256" s="4" customFormat="1" ht="18.600000000000001" hidden="1" customHeight="1" x14ac:dyDescent="0.25">
      <c r="A102" s="53" t="s">
        <v>96</v>
      </c>
      <c r="B102" s="38" t="s">
        <v>36</v>
      </c>
      <c r="C102" s="38" t="s">
        <v>37</v>
      </c>
      <c r="D102" s="39" t="s">
        <v>72</v>
      </c>
      <c r="E102" s="39" t="s">
        <v>41</v>
      </c>
      <c r="F102" s="39" t="s">
        <v>88</v>
      </c>
      <c r="G102" s="39" t="s">
        <v>164</v>
      </c>
      <c r="H102" s="41"/>
      <c r="I102" s="41"/>
      <c r="J102" s="41">
        <f t="shared" si="2"/>
        <v>0</v>
      </c>
      <c r="K102" s="41">
        <v>0</v>
      </c>
      <c r="L102" s="41"/>
      <c r="M102" s="41">
        <f t="shared" si="3"/>
        <v>0</v>
      </c>
      <c r="N102" s="41">
        <v>0</v>
      </c>
      <c r="O102" s="41"/>
      <c r="P102" s="41">
        <f t="shared" si="4"/>
        <v>0</v>
      </c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</row>
    <row r="103" spans="1:256" s="4" customFormat="1" ht="18.600000000000001" hidden="1" customHeight="1" x14ac:dyDescent="0.25">
      <c r="A103" s="53" t="s">
        <v>105</v>
      </c>
      <c r="B103" s="38" t="s">
        <v>36</v>
      </c>
      <c r="C103" s="38" t="s">
        <v>106</v>
      </c>
      <c r="D103" s="39" t="s">
        <v>72</v>
      </c>
      <c r="E103" s="39" t="s">
        <v>41</v>
      </c>
      <c r="F103" s="39" t="s">
        <v>107</v>
      </c>
      <c r="G103" s="39" t="s">
        <v>164</v>
      </c>
      <c r="H103" s="41">
        <v>0</v>
      </c>
      <c r="I103" s="54"/>
      <c r="J103" s="41">
        <f t="shared" si="2"/>
        <v>0</v>
      </c>
      <c r="K103" s="41">
        <v>0</v>
      </c>
      <c r="L103" s="54"/>
      <c r="M103" s="41">
        <f t="shared" si="3"/>
        <v>0</v>
      </c>
      <c r="N103" s="41">
        <v>0</v>
      </c>
      <c r="O103" s="54"/>
      <c r="P103" s="41">
        <f t="shared" si="4"/>
        <v>0</v>
      </c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</row>
    <row r="104" spans="1:256" s="5" customFormat="1" ht="18.600000000000001" hidden="1" customHeight="1" x14ac:dyDescent="0.25">
      <c r="A104" s="152" t="s">
        <v>165</v>
      </c>
      <c r="B104" s="152"/>
      <c r="C104" s="152"/>
      <c r="D104" s="152"/>
      <c r="E104" s="152"/>
      <c r="F104" s="152"/>
      <c r="G104" s="161"/>
      <c r="H104" s="55">
        <f t="shared" ref="H104:P104" si="5">SUM(H82:H103)</f>
        <v>0</v>
      </c>
      <c r="I104" s="55">
        <f t="shared" si="5"/>
        <v>0</v>
      </c>
      <c r="J104" s="55">
        <f t="shared" si="5"/>
        <v>0</v>
      </c>
      <c r="K104" s="55">
        <f t="shared" si="5"/>
        <v>0</v>
      </c>
      <c r="L104" s="55">
        <f t="shared" si="5"/>
        <v>0</v>
      </c>
      <c r="M104" s="55">
        <f t="shared" si="5"/>
        <v>0</v>
      </c>
      <c r="N104" s="55">
        <f t="shared" si="5"/>
        <v>0</v>
      </c>
      <c r="O104" s="55">
        <f t="shared" si="5"/>
        <v>0</v>
      </c>
      <c r="P104" s="55">
        <f t="shared" si="5"/>
        <v>0</v>
      </c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</row>
    <row r="105" spans="1:256" s="6" customFormat="1" ht="18.600000000000001" hidden="1" customHeight="1" x14ac:dyDescent="0.25">
      <c r="A105" s="171" t="s">
        <v>175</v>
      </c>
      <c r="B105" s="171"/>
      <c r="C105" s="171"/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</row>
    <row r="106" spans="1:256" s="6" customFormat="1" ht="18.600000000000001" hidden="1" customHeight="1" x14ac:dyDescent="0.25">
      <c r="A106" s="56" t="s">
        <v>100</v>
      </c>
      <c r="B106" s="57" t="s">
        <v>36</v>
      </c>
      <c r="C106" s="57" t="s">
        <v>37</v>
      </c>
      <c r="D106" s="57" t="s">
        <v>178</v>
      </c>
      <c r="E106" s="57" t="s">
        <v>101</v>
      </c>
      <c r="F106" s="57" t="s">
        <v>102</v>
      </c>
      <c r="G106" s="57" t="s">
        <v>177</v>
      </c>
      <c r="H106" s="41"/>
      <c r="I106" s="41"/>
      <c r="J106" s="58">
        <f>H106+I106</f>
        <v>0</v>
      </c>
      <c r="K106" s="41">
        <v>0</v>
      </c>
      <c r="L106" s="41"/>
      <c r="M106" s="58">
        <f>K106+L106</f>
        <v>0</v>
      </c>
      <c r="N106" s="41">
        <v>0</v>
      </c>
      <c r="O106" s="41"/>
      <c r="P106" s="58">
        <f>N106+O106</f>
        <v>0</v>
      </c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</row>
    <row r="107" spans="1:256" s="6" customFormat="1" ht="18.600000000000001" hidden="1" customHeight="1" x14ac:dyDescent="0.25">
      <c r="A107" s="56" t="s">
        <v>39</v>
      </c>
      <c r="B107" s="57" t="s">
        <v>36</v>
      </c>
      <c r="C107" s="57" t="s">
        <v>37</v>
      </c>
      <c r="D107" s="57" t="s">
        <v>178</v>
      </c>
      <c r="E107" s="57" t="s">
        <v>103</v>
      </c>
      <c r="F107" s="57" t="s">
        <v>104</v>
      </c>
      <c r="G107" s="57" t="s">
        <v>177</v>
      </c>
      <c r="H107" s="41"/>
      <c r="I107" s="41"/>
      <c r="J107" s="58">
        <f>H107+I107</f>
        <v>0</v>
      </c>
      <c r="K107" s="41">
        <v>0</v>
      </c>
      <c r="L107" s="41"/>
      <c r="M107" s="58">
        <f>K107+L107</f>
        <v>0</v>
      </c>
      <c r="N107" s="41">
        <v>0</v>
      </c>
      <c r="O107" s="41"/>
      <c r="P107" s="58">
        <f>N107+O107</f>
        <v>0</v>
      </c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</row>
    <row r="108" spans="1:256" s="6" customFormat="1" ht="18.600000000000001" hidden="1" customHeight="1" x14ac:dyDescent="0.25">
      <c r="A108" s="59" t="s">
        <v>176</v>
      </c>
      <c r="B108" s="59"/>
      <c r="C108" s="59"/>
      <c r="D108" s="59"/>
      <c r="E108" s="59"/>
      <c r="F108" s="59"/>
      <c r="G108" s="59"/>
      <c r="H108" s="60">
        <f t="shared" ref="H108:P108" si="6">SUM(H106:H107)</f>
        <v>0</v>
      </c>
      <c r="I108" s="60">
        <f t="shared" si="6"/>
        <v>0</v>
      </c>
      <c r="J108" s="61">
        <f t="shared" si="6"/>
        <v>0</v>
      </c>
      <c r="K108" s="60">
        <f t="shared" si="6"/>
        <v>0</v>
      </c>
      <c r="L108" s="60">
        <f t="shared" si="6"/>
        <v>0</v>
      </c>
      <c r="M108" s="61">
        <f t="shared" si="6"/>
        <v>0</v>
      </c>
      <c r="N108" s="60">
        <f t="shared" si="6"/>
        <v>0</v>
      </c>
      <c r="O108" s="60">
        <f t="shared" si="6"/>
        <v>0</v>
      </c>
      <c r="P108" s="61">
        <f t="shared" si="6"/>
        <v>0</v>
      </c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</row>
    <row r="109" spans="1:256" s="5" customFormat="1" ht="18.600000000000001" hidden="1" customHeight="1" x14ac:dyDescent="0.25">
      <c r="A109" s="172" t="s">
        <v>155</v>
      </c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</row>
    <row r="110" spans="1:256" s="5" customFormat="1" ht="18.600000000000001" hidden="1" customHeight="1" x14ac:dyDescent="0.25">
      <c r="A110" s="38" t="s">
        <v>100</v>
      </c>
      <c r="B110" s="57" t="s">
        <v>36</v>
      </c>
      <c r="C110" s="57" t="s">
        <v>37</v>
      </c>
      <c r="D110" s="57" t="s">
        <v>180</v>
      </c>
      <c r="E110" s="57" t="s">
        <v>101</v>
      </c>
      <c r="F110" s="57" t="s">
        <v>102</v>
      </c>
      <c r="G110" s="57" t="s">
        <v>151</v>
      </c>
      <c r="H110" s="41"/>
      <c r="I110" s="41"/>
      <c r="J110" s="58">
        <f>H110+I110</f>
        <v>0</v>
      </c>
      <c r="K110" s="41">
        <v>0</v>
      </c>
      <c r="L110" s="41"/>
      <c r="M110" s="58">
        <f>K110+L110</f>
        <v>0</v>
      </c>
      <c r="N110" s="41">
        <v>0</v>
      </c>
      <c r="O110" s="41"/>
      <c r="P110" s="58">
        <f>N110+O110</f>
        <v>0</v>
      </c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</row>
    <row r="111" spans="1:256" s="5" customFormat="1" ht="18.600000000000001" hidden="1" customHeight="1" x14ac:dyDescent="0.25">
      <c r="A111" s="38" t="s">
        <v>39</v>
      </c>
      <c r="B111" s="57" t="s">
        <v>36</v>
      </c>
      <c r="C111" s="57" t="s">
        <v>37</v>
      </c>
      <c r="D111" s="57" t="s">
        <v>180</v>
      </c>
      <c r="E111" s="57" t="s">
        <v>103</v>
      </c>
      <c r="F111" s="57" t="s">
        <v>104</v>
      </c>
      <c r="G111" s="57" t="s">
        <v>151</v>
      </c>
      <c r="H111" s="41"/>
      <c r="I111" s="41"/>
      <c r="J111" s="58">
        <f>H111+I111</f>
        <v>0</v>
      </c>
      <c r="K111" s="41">
        <v>0</v>
      </c>
      <c r="L111" s="41"/>
      <c r="M111" s="58">
        <f>K111+L111</f>
        <v>0</v>
      </c>
      <c r="N111" s="41">
        <v>0</v>
      </c>
      <c r="O111" s="41"/>
      <c r="P111" s="58">
        <f>N111+O111</f>
        <v>0</v>
      </c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</row>
    <row r="112" spans="1:256" s="5" customFormat="1" ht="18.600000000000001" hidden="1" customHeight="1" x14ac:dyDescent="0.25">
      <c r="A112" s="59" t="s">
        <v>156</v>
      </c>
      <c r="B112" s="59"/>
      <c r="C112" s="59"/>
      <c r="D112" s="59"/>
      <c r="E112" s="59"/>
      <c r="F112" s="59"/>
      <c r="G112" s="59"/>
      <c r="H112" s="60">
        <f t="shared" ref="H112:P112" si="7">SUM(H110:H111)</f>
        <v>0</v>
      </c>
      <c r="I112" s="60">
        <f t="shared" si="7"/>
        <v>0</v>
      </c>
      <c r="J112" s="61">
        <f t="shared" si="7"/>
        <v>0</v>
      </c>
      <c r="K112" s="60">
        <f t="shared" si="7"/>
        <v>0</v>
      </c>
      <c r="L112" s="60">
        <f t="shared" si="7"/>
        <v>0</v>
      </c>
      <c r="M112" s="61">
        <f t="shared" si="7"/>
        <v>0</v>
      </c>
      <c r="N112" s="60">
        <f t="shared" si="7"/>
        <v>0</v>
      </c>
      <c r="O112" s="60">
        <f t="shared" si="7"/>
        <v>0</v>
      </c>
      <c r="P112" s="61">
        <f t="shared" si="7"/>
        <v>0</v>
      </c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</row>
    <row r="113" spans="1:256" s="2" customFormat="1" ht="18.600000000000001" hidden="1" customHeight="1" x14ac:dyDescent="0.25">
      <c r="A113" s="153" t="s">
        <v>183</v>
      </c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5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</row>
    <row r="114" spans="1:256" s="5" customFormat="1" ht="18.600000000000001" hidden="1" customHeight="1" x14ac:dyDescent="0.25">
      <c r="A114" s="62" t="s">
        <v>100</v>
      </c>
      <c r="B114" s="63" t="s">
        <v>36</v>
      </c>
      <c r="C114" s="63" t="s">
        <v>37</v>
      </c>
      <c r="D114" s="63" t="s">
        <v>184</v>
      </c>
      <c r="E114" s="63" t="s">
        <v>101</v>
      </c>
      <c r="F114" s="63" t="s">
        <v>102</v>
      </c>
      <c r="G114" s="63" t="s">
        <v>181</v>
      </c>
      <c r="H114" s="64"/>
      <c r="I114" s="64"/>
      <c r="J114" s="65">
        <f>H114+I114</f>
        <v>0</v>
      </c>
      <c r="K114" s="64">
        <v>0</v>
      </c>
      <c r="L114" s="64"/>
      <c r="M114" s="65">
        <f>K114+L114</f>
        <v>0</v>
      </c>
      <c r="N114" s="64">
        <v>0</v>
      </c>
      <c r="O114" s="64"/>
      <c r="P114" s="65">
        <f>N114+O114</f>
        <v>0</v>
      </c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</row>
    <row r="115" spans="1:256" s="5" customFormat="1" ht="18.600000000000001" hidden="1" customHeight="1" x14ac:dyDescent="0.25">
      <c r="A115" s="38" t="s">
        <v>39</v>
      </c>
      <c r="B115" s="57" t="s">
        <v>36</v>
      </c>
      <c r="C115" s="57" t="s">
        <v>37</v>
      </c>
      <c r="D115" s="57" t="s">
        <v>184</v>
      </c>
      <c r="E115" s="57" t="s">
        <v>103</v>
      </c>
      <c r="F115" s="57" t="s">
        <v>104</v>
      </c>
      <c r="G115" s="57" t="s">
        <v>181</v>
      </c>
      <c r="H115" s="41"/>
      <c r="I115" s="41"/>
      <c r="J115" s="58">
        <f>H115+I115</f>
        <v>0</v>
      </c>
      <c r="K115" s="41">
        <v>0</v>
      </c>
      <c r="L115" s="41"/>
      <c r="M115" s="58">
        <f>K115+L115</f>
        <v>0</v>
      </c>
      <c r="N115" s="41">
        <v>0</v>
      </c>
      <c r="O115" s="41"/>
      <c r="P115" s="58">
        <f>N115+O115</f>
        <v>0</v>
      </c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</row>
    <row r="116" spans="1:256" s="5" customFormat="1" ht="18.600000000000001" hidden="1" customHeight="1" x14ac:dyDescent="0.25">
      <c r="A116" s="59" t="s">
        <v>182</v>
      </c>
      <c r="B116" s="59"/>
      <c r="C116" s="59"/>
      <c r="D116" s="59"/>
      <c r="E116" s="59"/>
      <c r="F116" s="59"/>
      <c r="G116" s="59"/>
      <c r="H116" s="60">
        <f t="shared" ref="H116:P116" si="8">SUM(H114:H115)</f>
        <v>0</v>
      </c>
      <c r="I116" s="60">
        <f t="shared" si="8"/>
        <v>0</v>
      </c>
      <c r="J116" s="61">
        <f t="shared" si="8"/>
        <v>0</v>
      </c>
      <c r="K116" s="60">
        <f t="shared" si="8"/>
        <v>0</v>
      </c>
      <c r="L116" s="60">
        <f t="shared" si="8"/>
        <v>0</v>
      </c>
      <c r="M116" s="61">
        <f t="shared" si="8"/>
        <v>0</v>
      </c>
      <c r="N116" s="60">
        <f t="shared" si="8"/>
        <v>0</v>
      </c>
      <c r="O116" s="60">
        <f t="shared" si="8"/>
        <v>0</v>
      </c>
      <c r="P116" s="61">
        <f t="shared" si="8"/>
        <v>0</v>
      </c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</row>
    <row r="117" spans="1:256" s="4" customFormat="1" ht="18.600000000000001" hidden="1" customHeight="1" x14ac:dyDescent="0.25">
      <c r="A117" s="147" t="s">
        <v>157</v>
      </c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</row>
    <row r="118" spans="1:256" s="6" customFormat="1" ht="27.6" hidden="1" x14ac:dyDescent="0.25">
      <c r="A118" s="53" t="s">
        <v>119</v>
      </c>
      <c r="B118" s="66" t="s">
        <v>36</v>
      </c>
      <c r="C118" s="66" t="s">
        <v>136</v>
      </c>
      <c r="D118" s="67" t="s">
        <v>118</v>
      </c>
      <c r="E118" s="67" t="s">
        <v>41</v>
      </c>
      <c r="F118" s="67" t="s">
        <v>76</v>
      </c>
      <c r="G118" s="67" t="s">
        <v>158</v>
      </c>
      <c r="H118" s="68"/>
      <c r="I118" s="68"/>
      <c r="J118" s="68"/>
      <c r="K118" s="69"/>
      <c r="L118" s="69"/>
      <c r="M118" s="69"/>
      <c r="N118" s="69"/>
      <c r="O118" s="69"/>
      <c r="P118" s="7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</row>
    <row r="119" spans="1:256" s="6" customFormat="1" ht="13.8" hidden="1" x14ac:dyDescent="0.25">
      <c r="A119" s="53" t="s">
        <v>96</v>
      </c>
      <c r="B119" s="66" t="s">
        <v>36</v>
      </c>
      <c r="C119" s="66" t="s">
        <v>136</v>
      </c>
      <c r="D119" s="67" t="s">
        <v>118</v>
      </c>
      <c r="E119" s="67" t="s">
        <v>41</v>
      </c>
      <c r="F119" s="67" t="s">
        <v>88</v>
      </c>
      <c r="G119" s="67" t="s">
        <v>158</v>
      </c>
      <c r="H119" s="71"/>
      <c r="I119" s="71"/>
      <c r="J119" s="71"/>
      <c r="K119" s="71"/>
      <c r="L119" s="71"/>
      <c r="M119" s="71"/>
      <c r="N119" s="71"/>
      <c r="O119" s="71"/>
      <c r="P119" s="71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</row>
    <row r="120" spans="1:256" s="4" customFormat="1" ht="18.600000000000001" hidden="1" customHeight="1" x14ac:dyDescent="0.25">
      <c r="A120" s="53" t="s">
        <v>119</v>
      </c>
      <c r="B120" s="66" t="s">
        <v>36</v>
      </c>
      <c r="C120" s="66" t="s">
        <v>37</v>
      </c>
      <c r="D120" s="67" t="s">
        <v>118</v>
      </c>
      <c r="E120" s="67" t="s">
        <v>41</v>
      </c>
      <c r="F120" s="67" t="s">
        <v>76</v>
      </c>
      <c r="G120" s="67" t="s">
        <v>158</v>
      </c>
      <c r="H120" s="71"/>
      <c r="I120" s="71"/>
      <c r="J120" s="71"/>
      <c r="K120" s="71"/>
      <c r="L120" s="71"/>
      <c r="M120" s="71"/>
      <c r="N120" s="71"/>
      <c r="O120" s="71"/>
      <c r="P120" s="71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</row>
    <row r="121" spans="1:256" s="4" customFormat="1" ht="18.600000000000001" hidden="1" customHeight="1" x14ac:dyDescent="0.25">
      <c r="A121" s="53" t="s">
        <v>77</v>
      </c>
      <c r="B121" s="66" t="s">
        <v>36</v>
      </c>
      <c r="C121" s="66" t="s">
        <v>37</v>
      </c>
      <c r="D121" s="67" t="s">
        <v>118</v>
      </c>
      <c r="E121" s="67" t="s">
        <v>41</v>
      </c>
      <c r="F121" s="67" t="s">
        <v>78</v>
      </c>
      <c r="G121" s="67" t="s">
        <v>158</v>
      </c>
      <c r="H121" s="71"/>
      <c r="I121" s="71"/>
      <c r="J121" s="71"/>
      <c r="K121" s="71"/>
      <c r="L121" s="71"/>
      <c r="M121" s="71"/>
      <c r="N121" s="71"/>
      <c r="O121" s="71"/>
      <c r="P121" s="7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</row>
    <row r="122" spans="1:256" s="4" customFormat="1" ht="18.600000000000001" hidden="1" customHeight="1" x14ac:dyDescent="0.25">
      <c r="A122" s="53" t="s">
        <v>96</v>
      </c>
      <c r="B122" s="66" t="s">
        <v>36</v>
      </c>
      <c r="C122" s="66" t="s">
        <v>37</v>
      </c>
      <c r="D122" s="67" t="s">
        <v>118</v>
      </c>
      <c r="E122" s="67" t="s">
        <v>41</v>
      </c>
      <c r="F122" s="67" t="s">
        <v>88</v>
      </c>
      <c r="G122" s="67" t="s">
        <v>158</v>
      </c>
      <c r="H122" s="71"/>
      <c r="I122" s="71"/>
      <c r="J122" s="71"/>
      <c r="K122" s="71"/>
      <c r="L122" s="71"/>
      <c r="M122" s="71"/>
      <c r="N122" s="71"/>
      <c r="O122" s="71"/>
      <c r="P122" s="71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</row>
    <row r="123" spans="1:256" s="4" customFormat="1" ht="18.600000000000001" hidden="1" customHeight="1" x14ac:dyDescent="0.25">
      <c r="A123" s="53" t="s">
        <v>96</v>
      </c>
      <c r="B123" s="66" t="s">
        <v>36</v>
      </c>
      <c r="C123" s="66" t="s">
        <v>37</v>
      </c>
      <c r="D123" s="67" t="s">
        <v>118</v>
      </c>
      <c r="E123" s="67" t="s">
        <v>41</v>
      </c>
      <c r="F123" s="67" t="s">
        <v>88</v>
      </c>
      <c r="G123" s="67" t="s">
        <v>158</v>
      </c>
      <c r="H123" s="71"/>
      <c r="I123" s="71"/>
      <c r="J123" s="71"/>
      <c r="K123" s="71"/>
      <c r="L123" s="71"/>
      <c r="M123" s="71"/>
      <c r="N123" s="71"/>
      <c r="O123" s="71"/>
      <c r="P123" s="71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</row>
    <row r="124" spans="1:256" s="4" customFormat="1" ht="18.600000000000001" hidden="1" customHeight="1" x14ac:dyDescent="0.25">
      <c r="A124" s="72" t="s">
        <v>108</v>
      </c>
      <c r="B124" s="73" t="s">
        <v>36</v>
      </c>
      <c r="C124" s="73" t="s">
        <v>37</v>
      </c>
      <c r="D124" s="74" t="s">
        <v>118</v>
      </c>
      <c r="E124" s="73" t="s">
        <v>112</v>
      </c>
      <c r="F124" s="73" t="s">
        <v>113</v>
      </c>
      <c r="G124" s="73" t="s">
        <v>160</v>
      </c>
      <c r="H124" s="75"/>
      <c r="I124" s="75"/>
      <c r="J124" s="76">
        <f>H124+I124</f>
        <v>0</v>
      </c>
      <c r="K124" s="77">
        <v>0</v>
      </c>
      <c r="L124" s="75"/>
      <c r="M124" s="76">
        <f>K124+L124</f>
        <v>0</v>
      </c>
      <c r="N124" s="77">
        <v>0</v>
      </c>
      <c r="O124" s="75"/>
      <c r="P124" s="76">
        <f>N124+O124</f>
        <v>0</v>
      </c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</row>
    <row r="125" spans="1:256" s="4" customFormat="1" ht="18.600000000000001" hidden="1" customHeight="1" x14ac:dyDescent="0.25">
      <c r="A125" s="72" t="s">
        <v>138</v>
      </c>
      <c r="B125" s="73" t="s">
        <v>109</v>
      </c>
      <c r="C125" s="73" t="s">
        <v>110</v>
      </c>
      <c r="D125" s="74" t="s">
        <v>118</v>
      </c>
      <c r="E125" s="73" t="s">
        <v>161</v>
      </c>
      <c r="F125" s="73" t="s">
        <v>162</v>
      </c>
      <c r="G125" s="73" t="s">
        <v>160</v>
      </c>
      <c r="H125" s="75"/>
      <c r="I125" s="75"/>
      <c r="J125" s="76">
        <f>H125+I125</f>
        <v>0</v>
      </c>
      <c r="K125" s="77">
        <v>0</v>
      </c>
      <c r="L125" s="75"/>
      <c r="M125" s="76">
        <f>K125+L125</f>
        <v>0</v>
      </c>
      <c r="N125" s="77">
        <v>0</v>
      </c>
      <c r="O125" s="75"/>
      <c r="P125" s="76">
        <f>N125+O125</f>
        <v>0</v>
      </c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</row>
    <row r="126" spans="1:256" s="4" customFormat="1" ht="18.600000000000001" hidden="1" customHeight="1" x14ac:dyDescent="0.25">
      <c r="A126" s="152" t="s">
        <v>159</v>
      </c>
      <c r="B126" s="152"/>
      <c r="C126" s="152"/>
      <c r="D126" s="152"/>
      <c r="E126" s="152"/>
      <c r="F126" s="152"/>
      <c r="G126" s="151"/>
      <c r="H126" s="78">
        <f>SUM(H124:H125)</f>
        <v>0</v>
      </c>
      <c r="I126" s="78">
        <f>SUM(I124:I125)</f>
        <v>0</v>
      </c>
      <c r="J126" s="78">
        <f>SUM(J124:J125)</f>
        <v>0</v>
      </c>
      <c r="K126" s="78">
        <f t="shared" ref="K126:P126" si="9">SUM(K124:K125)</f>
        <v>0</v>
      </c>
      <c r="L126" s="78">
        <f t="shared" si="9"/>
        <v>0</v>
      </c>
      <c r="M126" s="78">
        <f t="shared" si="9"/>
        <v>0</v>
      </c>
      <c r="N126" s="78">
        <f t="shared" si="9"/>
        <v>0</v>
      </c>
      <c r="O126" s="78">
        <f t="shared" si="9"/>
        <v>0</v>
      </c>
      <c r="P126" s="78">
        <f t="shared" si="9"/>
        <v>0</v>
      </c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</row>
    <row r="127" spans="1:256" s="4" customFormat="1" ht="18.600000000000001" hidden="1" customHeight="1" x14ac:dyDescent="0.25">
      <c r="A127" s="147" t="s">
        <v>152</v>
      </c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</row>
    <row r="128" spans="1:256" s="4" customFormat="1" ht="18.600000000000001" hidden="1" customHeight="1" x14ac:dyDescent="0.25">
      <c r="A128" s="53" t="s">
        <v>138</v>
      </c>
      <c r="B128" s="38" t="s">
        <v>109</v>
      </c>
      <c r="C128" s="38" t="s">
        <v>139</v>
      </c>
      <c r="D128" s="39" t="s">
        <v>140</v>
      </c>
      <c r="E128" s="39" t="s">
        <v>112</v>
      </c>
      <c r="F128" s="39" t="s">
        <v>113</v>
      </c>
      <c r="G128" s="39" t="s">
        <v>153</v>
      </c>
      <c r="H128" s="79">
        <v>0</v>
      </c>
      <c r="I128" s="79"/>
      <c r="J128" s="79">
        <f>H128+I128</f>
        <v>0</v>
      </c>
      <c r="K128" s="54">
        <v>0</v>
      </c>
      <c r="L128" s="54"/>
      <c r="M128" s="54">
        <v>0</v>
      </c>
      <c r="N128" s="54">
        <v>0</v>
      </c>
      <c r="O128" s="54"/>
      <c r="P128" s="54">
        <v>0</v>
      </c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</row>
    <row r="129" spans="1:256" s="4" customFormat="1" ht="18.600000000000001" hidden="1" customHeight="1" x14ac:dyDescent="0.25">
      <c r="A129" s="53" t="s">
        <v>138</v>
      </c>
      <c r="B129" s="38" t="s">
        <v>109</v>
      </c>
      <c r="C129" s="38" t="s">
        <v>139</v>
      </c>
      <c r="D129" s="39" t="s">
        <v>140</v>
      </c>
      <c r="E129" s="39" t="s">
        <v>161</v>
      </c>
      <c r="F129" s="39" t="s">
        <v>113</v>
      </c>
      <c r="G129" s="39" t="s">
        <v>153</v>
      </c>
      <c r="H129" s="79"/>
      <c r="I129" s="79"/>
      <c r="J129" s="79">
        <f>H129+I129</f>
        <v>0</v>
      </c>
      <c r="K129" s="54">
        <v>0</v>
      </c>
      <c r="L129" s="54"/>
      <c r="M129" s="54">
        <v>0</v>
      </c>
      <c r="N129" s="54">
        <v>0</v>
      </c>
      <c r="O129" s="54"/>
      <c r="P129" s="54">
        <v>0</v>
      </c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</row>
    <row r="130" spans="1:256" s="4" customFormat="1" ht="18.600000000000001" hidden="1" customHeight="1" x14ac:dyDescent="0.25">
      <c r="A130" s="148" t="s">
        <v>154</v>
      </c>
      <c r="B130" s="148"/>
      <c r="C130" s="148"/>
      <c r="D130" s="148"/>
      <c r="E130" s="148"/>
      <c r="F130" s="148"/>
      <c r="G130" s="148"/>
      <c r="H130" s="80">
        <f t="shared" ref="H130:P130" si="10">SUM(H128:H129)</f>
        <v>0</v>
      </c>
      <c r="I130" s="80">
        <f t="shared" si="10"/>
        <v>0</v>
      </c>
      <c r="J130" s="80">
        <f t="shared" si="10"/>
        <v>0</v>
      </c>
      <c r="K130" s="80">
        <f t="shared" si="10"/>
        <v>0</v>
      </c>
      <c r="L130" s="80">
        <f t="shared" si="10"/>
        <v>0</v>
      </c>
      <c r="M130" s="80">
        <f t="shared" si="10"/>
        <v>0</v>
      </c>
      <c r="N130" s="80">
        <f t="shared" si="10"/>
        <v>0</v>
      </c>
      <c r="O130" s="80">
        <f t="shared" si="10"/>
        <v>0</v>
      </c>
      <c r="P130" s="80">
        <f t="shared" si="10"/>
        <v>0</v>
      </c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</row>
    <row r="131" spans="1:256" s="2" customFormat="1" ht="18.600000000000001" hidden="1" customHeight="1" x14ac:dyDescent="0.25">
      <c r="A131" s="149" t="s">
        <v>174</v>
      </c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</row>
    <row r="132" spans="1:256" s="2" customFormat="1" ht="18.600000000000001" hidden="1" customHeight="1" x14ac:dyDescent="0.25">
      <c r="A132" s="81" t="s">
        <v>55</v>
      </c>
      <c r="B132" s="73" t="s">
        <v>36</v>
      </c>
      <c r="C132" s="73" t="s">
        <v>37</v>
      </c>
      <c r="D132" s="73" t="s">
        <v>171</v>
      </c>
      <c r="E132" s="73" t="s">
        <v>41</v>
      </c>
      <c r="F132" s="73" t="s">
        <v>84</v>
      </c>
      <c r="G132" s="73" t="s">
        <v>173</v>
      </c>
      <c r="H132" s="75"/>
      <c r="I132" s="75"/>
      <c r="J132" s="41">
        <f>H132+I132</f>
        <v>0</v>
      </c>
      <c r="K132" s="77">
        <v>0</v>
      </c>
      <c r="L132" s="75"/>
      <c r="M132" s="41">
        <f>K132+L132</f>
        <v>0</v>
      </c>
      <c r="N132" s="77">
        <v>0</v>
      </c>
      <c r="O132" s="75"/>
      <c r="P132" s="41">
        <f>N132+O132</f>
        <v>0</v>
      </c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</row>
    <row r="133" spans="1:256" s="4" customFormat="1" ht="18.600000000000001" hidden="1" customHeight="1" x14ac:dyDescent="0.25">
      <c r="A133" s="150" t="s">
        <v>172</v>
      </c>
      <c r="B133" s="150"/>
      <c r="C133" s="150"/>
      <c r="D133" s="150"/>
      <c r="E133" s="150"/>
      <c r="F133" s="150"/>
      <c r="G133" s="151"/>
      <c r="H133" s="82">
        <f t="shared" ref="H133:P133" si="11">SUM(H132:H132)</f>
        <v>0</v>
      </c>
      <c r="I133" s="82">
        <f t="shared" si="11"/>
        <v>0</v>
      </c>
      <c r="J133" s="82">
        <f t="shared" si="11"/>
        <v>0</v>
      </c>
      <c r="K133" s="82">
        <f t="shared" si="11"/>
        <v>0</v>
      </c>
      <c r="L133" s="82">
        <f t="shared" si="11"/>
        <v>0</v>
      </c>
      <c r="M133" s="82">
        <f t="shared" si="11"/>
        <v>0</v>
      </c>
      <c r="N133" s="82">
        <f t="shared" si="11"/>
        <v>0</v>
      </c>
      <c r="O133" s="82">
        <f t="shared" si="11"/>
        <v>0</v>
      </c>
      <c r="P133" s="82">
        <f t="shared" si="11"/>
        <v>0</v>
      </c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</row>
    <row r="134" spans="1:256" s="2" customFormat="1" ht="18.600000000000001" hidden="1" customHeight="1" x14ac:dyDescent="0.25">
      <c r="A134" s="149" t="s">
        <v>168</v>
      </c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</row>
    <row r="135" spans="1:256" s="2" customFormat="1" ht="18.600000000000001" hidden="1" customHeight="1" x14ac:dyDescent="0.25">
      <c r="A135" s="81" t="s">
        <v>108</v>
      </c>
      <c r="B135" s="73" t="s">
        <v>109</v>
      </c>
      <c r="C135" s="73" t="s">
        <v>110</v>
      </c>
      <c r="D135" s="73" t="s">
        <v>111</v>
      </c>
      <c r="E135" s="73" t="s">
        <v>112</v>
      </c>
      <c r="F135" s="73" t="s">
        <v>113</v>
      </c>
      <c r="G135" s="73" t="s">
        <v>167</v>
      </c>
      <c r="H135" s="75"/>
      <c r="I135" s="75"/>
      <c r="J135" s="76">
        <f>H135+I135</f>
        <v>0</v>
      </c>
      <c r="K135" s="77">
        <v>0</v>
      </c>
      <c r="L135" s="75"/>
      <c r="M135" s="76">
        <f>K135+L135</f>
        <v>0</v>
      </c>
      <c r="N135" s="77">
        <v>0</v>
      </c>
      <c r="O135" s="75"/>
      <c r="P135" s="76">
        <f>N135+O135</f>
        <v>0</v>
      </c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</row>
    <row r="136" spans="1:256" s="4" customFormat="1" ht="18.600000000000001" hidden="1" customHeight="1" x14ac:dyDescent="0.25">
      <c r="A136" s="150" t="s">
        <v>166</v>
      </c>
      <c r="B136" s="150"/>
      <c r="C136" s="150"/>
      <c r="D136" s="150"/>
      <c r="E136" s="150"/>
      <c r="F136" s="150"/>
      <c r="G136" s="151"/>
      <c r="H136" s="82">
        <f t="shared" ref="H136:P136" si="12">SUM(H134:H135)</f>
        <v>0</v>
      </c>
      <c r="I136" s="82">
        <f t="shared" si="12"/>
        <v>0</v>
      </c>
      <c r="J136" s="82">
        <f t="shared" si="12"/>
        <v>0</v>
      </c>
      <c r="K136" s="82">
        <f t="shared" si="12"/>
        <v>0</v>
      </c>
      <c r="L136" s="82">
        <f t="shared" si="12"/>
        <v>0</v>
      </c>
      <c r="M136" s="82">
        <f t="shared" si="12"/>
        <v>0</v>
      </c>
      <c r="N136" s="82">
        <f t="shared" si="12"/>
        <v>0</v>
      </c>
      <c r="O136" s="82">
        <f t="shared" si="12"/>
        <v>0</v>
      </c>
      <c r="P136" s="82">
        <f t="shared" si="12"/>
        <v>0</v>
      </c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</row>
    <row r="137" spans="1:256" s="2" customFormat="1" ht="18.600000000000001" hidden="1" customHeight="1" x14ac:dyDescent="0.25">
      <c r="A137" s="83" t="s">
        <v>108</v>
      </c>
      <c r="B137" s="73" t="s">
        <v>109</v>
      </c>
      <c r="C137" s="73" t="s">
        <v>110</v>
      </c>
      <c r="D137" s="73" t="s">
        <v>114</v>
      </c>
      <c r="E137" s="73" t="s">
        <v>112</v>
      </c>
      <c r="F137" s="73" t="s">
        <v>113</v>
      </c>
      <c r="G137" s="73" t="s">
        <v>42</v>
      </c>
      <c r="H137" s="75"/>
      <c r="I137" s="75"/>
      <c r="J137" s="76">
        <f>H137+I137</f>
        <v>0</v>
      </c>
      <c r="K137" s="77">
        <v>0</v>
      </c>
      <c r="L137" s="75"/>
      <c r="M137" s="76">
        <f>K137+L137</f>
        <v>0</v>
      </c>
      <c r="N137" s="77">
        <v>0</v>
      </c>
      <c r="O137" s="75"/>
      <c r="P137" s="76">
        <f>N137+O137</f>
        <v>0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</row>
    <row r="138" spans="1:256" s="4" customFormat="1" ht="18.600000000000001" hidden="1" customHeight="1" x14ac:dyDescent="0.25">
      <c r="A138" s="150" t="s">
        <v>99</v>
      </c>
      <c r="B138" s="150"/>
      <c r="C138" s="150"/>
      <c r="D138" s="150"/>
      <c r="E138" s="150"/>
      <c r="F138" s="150"/>
      <c r="G138" s="151"/>
      <c r="H138" s="82">
        <f t="shared" ref="H138:P138" si="13">SUM(H137)</f>
        <v>0</v>
      </c>
      <c r="I138" s="82">
        <f t="shared" si="13"/>
        <v>0</v>
      </c>
      <c r="J138" s="82">
        <f t="shared" si="13"/>
        <v>0</v>
      </c>
      <c r="K138" s="82">
        <f t="shared" si="13"/>
        <v>0</v>
      </c>
      <c r="L138" s="82">
        <f t="shared" si="13"/>
        <v>0</v>
      </c>
      <c r="M138" s="82">
        <f t="shared" si="13"/>
        <v>0</v>
      </c>
      <c r="N138" s="82">
        <f t="shared" si="13"/>
        <v>0</v>
      </c>
      <c r="O138" s="82">
        <f t="shared" si="13"/>
        <v>0</v>
      </c>
      <c r="P138" s="82">
        <f t="shared" si="13"/>
        <v>0</v>
      </c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</row>
    <row r="139" spans="1:256" s="7" customFormat="1" ht="18.600000000000001" hidden="1" customHeight="1" x14ac:dyDescent="0.25">
      <c r="A139" s="149" t="s">
        <v>170</v>
      </c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</row>
    <row r="140" spans="1:256" s="8" customFormat="1" ht="18.600000000000001" hidden="1" customHeight="1" x14ac:dyDescent="0.25">
      <c r="A140" s="81" t="s">
        <v>132</v>
      </c>
      <c r="B140" s="84" t="s">
        <v>36</v>
      </c>
      <c r="C140" s="84" t="s">
        <v>37</v>
      </c>
      <c r="D140" s="85" t="s">
        <v>148</v>
      </c>
      <c r="E140" s="85" t="s">
        <v>41</v>
      </c>
      <c r="F140" s="85" t="s">
        <v>131</v>
      </c>
      <c r="G140" s="85" t="s">
        <v>190</v>
      </c>
      <c r="H140" s="86"/>
      <c r="I140" s="86"/>
      <c r="J140" s="76">
        <f>H140+I140</f>
        <v>0</v>
      </c>
      <c r="K140" s="86">
        <v>0</v>
      </c>
      <c r="L140" s="86"/>
      <c r="M140" s="76">
        <f>K140+L140</f>
        <v>0</v>
      </c>
      <c r="N140" s="86">
        <v>0</v>
      </c>
      <c r="O140" s="86"/>
      <c r="P140" s="76">
        <f>N140+O140</f>
        <v>0</v>
      </c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  <c r="IM140" s="13"/>
      <c r="IN140" s="13"/>
      <c r="IO140" s="13"/>
      <c r="IP140" s="13"/>
      <c r="IQ140" s="13"/>
      <c r="IR140" s="13"/>
      <c r="IS140" s="13"/>
      <c r="IT140" s="13"/>
      <c r="IU140" s="13"/>
      <c r="IV140" s="13"/>
    </row>
    <row r="141" spans="1:256" s="8" customFormat="1" ht="18.600000000000001" hidden="1" customHeight="1" x14ac:dyDescent="0.25">
      <c r="A141" s="81" t="s">
        <v>55</v>
      </c>
      <c r="B141" s="84" t="s">
        <v>36</v>
      </c>
      <c r="C141" s="84" t="s">
        <v>37</v>
      </c>
      <c r="D141" s="85" t="s">
        <v>148</v>
      </c>
      <c r="E141" s="85" t="s">
        <v>41</v>
      </c>
      <c r="F141" s="85" t="s">
        <v>56</v>
      </c>
      <c r="G141" s="85" t="s">
        <v>190</v>
      </c>
      <c r="H141" s="86"/>
      <c r="I141" s="86"/>
      <c r="J141" s="76">
        <f>H141+I141</f>
        <v>0</v>
      </c>
      <c r="K141" s="86">
        <v>0</v>
      </c>
      <c r="L141" s="86"/>
      <c r="M141" s="76">
        <f>K141+L141</f>
        <v>0</v>
      </c>
      <c r="N141" s="86">
        <v>0</v>
      </c>
      <c r="O141" s="86"/>
      <c r="P141" s="76">
        <f>N141+O141</f>
        <v>0</v>
      </c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  <c r="IM141" s="13"/>
      <c r="IN141" s="13"/>
      <c r="IO141" s="13"/>
      <c r="IP141" s="13"/>
      <c r="IQ141" s="13"/>
      <c r="IR141" s="13"/>
      <c r="IS141" s="13"/>
      <c r="IT141" s="13"/>
      <c r="IU141" s="13"/>
      <c r="IV141" s="13"/>
    </row>
    <row r="142" spans="1:256" s="8" customFormat="1" ht="18.600000000000001" hidden="1" customHeight="1" x14ac:dyDescent="0.25">
      <c r="A142" s="81" t="s">
        <v>63</v>
      </c>
      <c r="B142" s="84" t="s">
        <v>36</v>
      </c>
      <c r="C142" s="84" t="s">
        <v>37</v>
      </c>
      <c r="D142" s="85" t="s">
        <v>148</v>
      </c>
      <c r="E142" s="85" t="s">
        <v>41</v>
      </c>
      <c r="F142" s="85" t="s">
        <v>87</v>
      </c>
      <c r="G142" s="85" t="s">
        <v>190</v>
      </c>
      <c r="H142" s="86"/>
      <c r="I142" s="86"/>
      <c r="J142" s="76">
        <f>H142+I142</f>
        <v>0</v>
      </c>
      <c r="K142" s="86">
        <v>0</v>
      </c>
      <c r="L142" s="86"/>
      <c r="M142" s="76">
        <f>K142+L142</f>
        <v>0</v>
      </c>
      <c r="N142" s="86">
        <v>0</v>
      </c>
      <c r="O142" s="86"/>
      <c r="P142" s="76">
        <f>N142+O142</f>
        <v>0</v>
      </c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  <c r="IM142" s="13"/>
      <c r="IN142" s="13"/>
      <c r="IO142" s="13"/>
      <c r="IP142" s="13"/>
      <c r="IQ142" s="13"/>
      <c r="IR142" s="13"/>
      <c r="IS142" s="13"/>
      <c r="IT142" s="13"/>
      <c r="IU142" s="13"/>
      <c r="IV142" s="13"/>
    </row>
    <row r="143" spans="1:256" s="8" customFormat="1" ht="18.600000000000001" hidden="1" customHeight="1" x14ac:dyDescent="0.25">
      <c r="A143" s="81" t="s">
        <v>96</v>
      </c>
      <c r="B143" s="84" t="s">
        <v>36</v>
      </c>
      <c r="C143" s="84" t="s">
        <v>37</v>
      </c>
      <c r="D143" s="85" t="s">
        <v>148</v>
      </c>
      <c r="E143" s="85" t="s">
        <v>41</v>
      </c>
      <c r="F143" s="85" t="s">
        <v>88</v>
      </c>
      <c r="G143" s="85" t="s">
        <v>190</v>
      </c>
      <c r="H143" s="86"/>
      <c r="I143" s="86"/>
      <c r="J143" s="76">
        <f>H143+I143</f>
        <v>0</v>
      </c>
      <c r="K143" s="86">
        <v>0</v>
      </c>
      <c r="L143" s="86"/>
      <c r="M143" s="76">
        <f>K143+L143</f>
        <v>0</v>
      </c>
      <c r="N143" s="86">
        <v>0</v>
      </c>
      <c r="O143" s="86"/>
      <c r="P143" s="76">
        <f>N143+O143</f>
        <v>0</v>
      </c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  <c r="IM143" s="13"/>
      <c r="IN143" s="13"/>
      <c r="IO143" s="13"/>
      <c r="IP143" s="13"/>
      <c r="IQ143" s="13"/>
      <c r="IR143" s="13"/>
      <c r="IS143" s="13"/>
      <c r="IT143" s="13"/>
      <c r="IU143" s="13"/>
      <c r="IV143" s="13"/>
    </row>
    <row r="144" spans="1:256" s="9" customFormat="1" ht="18.600000000000001" hidden="1" customHeight="1" x14ac:dyDescent="0.25">
      <c r="A144" s="152" t="s">
        <v>169</v>
      </c>
      <c r="B144" s="152"/>
      <c r="C144" s="152"/>
      <c r="D144" s="152"/>
      <c r="E144" s="152"/>
      <c r="F144" s="152"/>
      <c r="G144" s="151"/>
      <c r="H144" s="78">
        <f>SUM(H140:H143)</f>
        <v>0</v>
      </c>
      <c r="I144" s="78">
        <f>SUM(I140:I143)</f>
        <v>0</v>
      </c>
      <c r="J144" s="78">
        <f>SUM(J140:J143)</f>
        <v>0</v>
      </c>
      <c r="K144" s="78">
        <f t="shared" ref="K144:P144" si="14">SUM(K140)</f>
        <v>0</v>
      </c>
      <c r="L144" s="78">
        <f t="shared" si="14"/>
        <v>0</v>
      </c>
      <c r="M144" s="78">
        <f t="shared" si="14"/>
        <v>0</v>
      </c>
      <c r="N144" s="78">
        <f t="shared" si="14"/>
        <v>0</v>
      </c>
      <c r="O144" s="78">
        <f t="shared" si="14"/>
        <v>0</v>
      </c>
      <c r="P144" s="78">
        <f t="shared" si="14"/>
        <v>0</v>
      </c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</row>
    <row r="145" spans="1:256" s="7" customFormat="1" ht="18.600000000000001" hidden="1" customHeight="1" x14ac:dyDescent="0.25">
      <c r="A145" s="81" t="s">
        <v>132</v>
      </c>
      <c r="B145" s="87" t="s">
        <v>36</v>
      </c>
      <c r="C145" s="87" t="s">
        <v>37</v>
      </c>
      <c r="D145" s="88" t="s">
        <v>149</v>
      </c>
      <c r="E145" s="88" t="s">
        <v>41</v>
      </c>
      <c r="F145" s="88" t="s">
        <v>131</v>
      </c>
      <c r="G145" s="88" t="s">
        <v>42</v>
      </c>
      <c r="H145" s="54"/>
      <c r="I145" s="54"/>
      <c r="J145" s="54">
        <f>H145+I145</f>
        <v>0</v>
      </c>
      <c r="K145" s="54">
        <v>0</v>
      </c>
      <c r="L145" s="54"/>
      <c r="M145" s="54">
        <v>0</v>
      </c>
      <c r="N145" s="54">
        <v>0</v>
      </c>
      <c r="O145" s="54"/>
      <c r="P145" s="54">
        <v>0</v>
      </c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</row>
    <row r="146" spans="1:256" s="7" customFormat="1" ht="18.600000000000001" hidden="1" customHeight="1" x14ac:dyDescent="0.25">
      <c r="A146" s="89" t="s">
        <v>55</v>
      </c>
      <c r="B146" s="87" t="s">
        <v>36</v>
      </c>
      <c r="C146" s="87" t="s">
        <v>37</v>
      </c>
      <c r="D146" s="88" t="s">
        <v>149</v>
      </c>
      <c r="E146" s="88" t="s">
        <v>41</v>
      </c>
      <c r="F146" s="88" t="s">
        <v>56</v>
      </c>
      <c r="G146" s="88" t="s">
        <v>42</v>
      </c>
      <c r="H146" s="54"/>
      <c r="I146" s="54"/>
      <c r="J146" s="54">
        <f>H146+I146</f>
        <v>0</v>
      </c>
      <c r="K146" s="54">
        <v>0</v>
      </c>
      <c r="L146" s="54"/>
      <c r="M146" s="54">
        <v>0</v>
      </c>
      <c r="N146" s="54">
        <v>0</v>
      </c>
      <c r="O146" s="54"/>
      <c r="P146" s="54">
        <v>0</v>
      </c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</row>
    <row r="147" spans="1:256" s="7" customFormat="1" ht="18.600000000000001" hidden="1" customHeight="1" x14ac:dyDescent="0.25">
      <c r="A147" s="89" t="s">
        <v>63</v>
      </c>
      <c r="B147" s="87" t="s">
        <v>36</v>
      </c>
      <c r="C147" s="87" t="s">
        <v>37</v>
      </c>
      <c r="D147" s="88" t="s">
        <v>149</v>
      </c>
      <c r="E147" s="88" t="s">
        <v>41</v>
      </c>
      <c r="F147" s="88" t="s">
        <v>87</v>
      </c>
      <c r="G147" s="88" t="s">
        <v>42</v>
      </c>
      <c r="H147" s="54"/>
      <c r="I147" s="54"/>
      <c r="J147" s="54">
        <f>H147+I147</f>
        <v>0</v>
      </c>
      <c r="K147" s="54">
        <v>0</v>
      </c>
      <c r="L147" s="54"/>
      <c r="M147" s="54">
        <v>0</v>
      </c>
      <c r="N147" s="54">
        <v>0</v>
      </c>
      <c r="O147" s="54"/>
      <c r="P147" s="54">
        <v>0</v>
      </c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</row>
    <row r="148" spans="1:256" s="7" customFormat="1" ht="18.600000000000001" hidden="1" customHeight="1" x14ac:dyDescent="0.25">
      <c r="A148" s="81" t="s">
        <v>96</v>
      </c>
      <c r="B148" s="87" t="s">
        <v>36</v>
      </c>
      <c r="C148" s="87" t="s">
        <v>37</v>
      </c>
      <c r="D148" s="88" t="s">
        <v>149</v>
      </c>
      <c r="E148" s="88" t="s">
        <v>41</v>
      </c>
      <c r="F148" s="88" t="s">
        <v>88</v>
      </c>
      <c r="G148" s="88" t="s">
        <v>42</v>
      </c>
      <c r="H148" s="54"/>
      <c r="I148" s="54"/>
      <c r="J148" s="54">
        <f>H148+I148</f>
        <v>0</v>
      </c>
      <c r="K148" s="54">
        <v>0</v>
      </c>
      <c r="L148" s="54"/>
      <c r="M148" s="54">
        <v>0</v>
      </c>
      <c r="N148" s="54">
        <v>0</v>
      </c>
      <c r="O148" s="54"/>
      <c r="P148" s="54">
        <v>0</v>
      </c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</row>
    <row r="149" spans="1:256" s="9" customFormat="1" ht="18.600000000000001" hidden="1" customHeight="1" x14ac:dyDescent="0.25">
      <c r="A149" s="152" t="s">
        <v>99</v>
      </c>
      <c r="B149" s="152"/>
      <c r="C149" s="152"/>
      <c r="D149" s="152"/>
      <c r="E149" s="152"/>
      <c r="F149" s="152"/>
      <c r="G149" s="151"/>
      <c r="H149" s="78">
        <f>SUM(H145:H148)</f>
        <v>0</v>
      </c>
      <c r="I149" s="78">
        <f>SUM(I145:I148)</f>
        <v>0</v>
      </c>
      <c r="J149" s="78">
        <f>SUM(J145:J148)</f>
        <v>0</v>
      </c>
      <c r="K149" s="78">
        <f t="shared" ref="K149:P149" si="15">SUM(K148)</f>
        <v>0</v>
      </c>
      <c r="L149" s="78">
        <f t="shared" si="15"/>
        <v>0</v>
      </c>
      <c r="M149" s="78">
        <f t="shared" si="15"/>
        <v>0</v>
      </c>
      <c r="N149" s="78">
        <f t="shared" si="15"/>
        <v>0</v>
      </c>
      <c r="O149" s="78">
        <f t="shared" si="15"/>
        <v>0</v>
      </c>
      <c r="P149" s="78">
        <f t="shared" si="15"/>
        <v>0</v>
      </c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</row>
    <row r="150" spans="1:256" s="10" customFormat="1" ht="18.600000000000001" hidden="1" customHeight="1" x14ac:dyDescent="0.25">
      <c r="A150" s="156" t="s">
        <v>197</v>
      </c>
      <c r="B150" s="156"/>
      <c r="C150" s="156"/>
      <c r="D150" s="156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7"/>
    </row>
    <row r="151" spans="1:256" s="10" customFormat="1" ht="18.600000000000001" hidden="1" customHeight="1" x14ac:dyDescent="0.25">
      <c r="A151" s="90" t="s">
        <v>55</v>
      </c>
      <c r="B151" s="57" t="s">
        <v>36</v>
      </c>
      <c r="C151" s="57" t="s">
        <v>191</v>
      </c>
      <c r="D151" s="57" t="s">
        <v>192</v>
      </c>
      <c r="E151" s="57" t="s">
        <v>41</v>
      </c>
      <c r="F151" s="57" t="s">
        <v>84</v>
      </c>
      <c r="G151" s="57" t="s">
        <v>195</v>
      </c>
      <c r="H151" s="41"/>
      <c r="I151" s="41"/>
      <c r="J151" s="58">
        <f>H151+I151</f>
        <v>0</v>
      </c>
      <c r="K151" s="41">
        <v>0</v>
      </c>
      <c r="L151" s="41"/>
      <c r="M151" s="58">
        <f>K151+L151</f>
        <v>0</v>
      </c>
      <c r="N151" s="41">
        <v>0</v>
      </c>
      <c r="O151" s="41"/>
      <c r="P151" s="58">
        <f>N151+O151</f>
        <v>0</v>
      </c>
    </row>
    <row r="152" spans="1:256" s="10" customFormat="1" ht="18.600000000000001" hidden="1" customHeight="1" x14ac:dyDescent="0.25">
      <c r="A152" s="90" t="s">
        <v>194</v>
      </c>
      <c r="B152" s="57" t="s">
        <v>36</v>
      </c>
      <c r="C152" s="57" t="s">
        <v>191</v>
      </c>
      <c r="D152" s="57" t="s">
        <v>192</v>
      </c>
      <c r="E152" s="57" t="s">
        <v>41</v>
      </c>
      <c r="F152" s="57" t="s">
        <v>193</v>
      </c>
      <c r="G152" s="57" t="s">
        <v>195</v>
      </c>
      <c r="H152" s="41"/>
      <c r="I152" s="41"/>
      <c r="J152" s="58">
        <f>H152+I152</f>
        <v>0</v>
      </c>
      <c r="K152" s="41">
        <v>0</v>
      </c>
      <c r="L152" s="41"/>
      <c r="M152" s="58">
        <f>K152+L152</f>
        <v>0</v>
      </c>
      <c r="N152" s="41">
        <v>0</v>
      </c>
      <c r="O152" s="41"/>
      <c r="P152" s="58">
        <f>N152+O152</f>
        <v>0</v>
      </c>
    </row>
    <row r="153" spans="1:256" s="10" customFormat="1" ht="18.600000000000001" hidden="1" customHeight="1" x14ac:dyDescent="0.25">
      <c r="A153" s="90" t="s">
        <v>96</v>
      </c>
      <c r="B153" s="57" t="s">
        <v>36</v>
      </c>
      <c r="C153" s="57" t="s">
        <v>191</v>
      </c>
      <c r="D153" s="57" t="s">
        <v>192</v>
      </c>
      <c r="E153" s="57" t="s">
        <v>41</v>
      </c>
      <c r="F153" s="57" t="s">
        <v>88</v>
      </c>
      <c r="G153" s="57" t="s">
        <v>195</v>
      </c>
      <c r="H153" s="41"/>
      <c r="I153" s="41"/>
      <c r="J153" s="58">
        <f>H153+I153</f>
        <v>0</v>
      </c>
      <c r="K153" s="41">
        <v>0</v>
      </c>
      <c r="L153" s="41"/>
      <c r="M153" s="58">
        <f>K153+L153</f>
        <v>0</v>
      </c>
      <c r="N153" s="41">
        <v>0</v>
      </c>
      <c r="O153" s="41"/>
      <c r="P153" s="58">
        <f>N153+O153</f>
        <v>0</v>
      </c>
    </row>
    <row r="154" spans="1:256" s="10" customFormat="1" ht="18.600000000000001" hidden="1" customHeight="1" x14ac:dyDescent="0.25">
      <c r="A154" s="144" t="s">
        <v>196</v>
      </c>
      <c r="B154" s="145"/>
      <c r="C154" s="145"/>
      <c r="D154" s="145"/>
      <c r="E154" s="145"/>
      <c r="F154" s="145"/>
      <c r="G154" s="146"/>
      <c r="H154" s="60">
        <f t="shared" ref="H154:P154" si="16">SUM(H150:H153)</f>
        <v>0</v>
      </c>
      <c r="I154" s="60">
        <f t="shared" si="16"/>
        <v>0</v>
      </c>
      <c r="J154" s="61">
        <f t="shared" si="16"/>
        <v>0</v>
      </c>
      <c r="K154" s="60">
        <f t="shared" si="16"/>
        <v>0</v>
      </c>
      <c r="L154" s="60">
        <f t="shared" si="16"/>
        <v>0</v>
      </c>
      <c r="M154" s="61">
        <f t="shared" si="16"/>
        <v>0</v>
      </c>
      <c r="N154" s="60">
        <f t="shared" si="16"/>
        <v>0</v>
      </c>
      <c r="O154" s="60">
        <f t="shared" si="16"/>
        <v>0</v>
      </c>
      <c r="P154" s="61">
        <f t="shared" si="16"/>
        <v>0</v>
      </c>
    </row>
    <row r="155" spans="1:256" ht="21" customHeight="1" x14ac:dyDescent="0.25">
      <c r="A155" s="91"/>
      <c r="B155" s="91"/>
      <c r="C155" s="91"/>
      <c r="D155" s="92"/>
      <c r="E155" s="92"/>
      <c r="F155" s="92"/>
      <c r="G155" s="102" t="s">
        <v>79</v>
      </c>
      <c r="H155" s="103" t="e">
        <f>#REF!+H80+#REF!+H104+H126+H130+H133+H136+H138+H144+H149+H112+H108+H116+H154</f>
        <v>#REF!</v>
      </c>
      <c r="I155" s="103" t="e">
        <f>#REF!+I80+#REF!+I104+I126+I130+I133+I136+I138+I144+I149+I112+I108+I116+I154</f>
        <v>#REF!</v>
      </c>
      <c r="J155" s="103">
        <f>J80+J104+J126+J130+J133+J136+J138+J144+J149+J112+J108+J116+J154</f>
        <v>4214467.1300000008</v>
      </c>
      <c r="K155" s="103">
        <f t="shared" ref="K155:P155" si="17">K80+K104+K126+K130+K133+K136+K138+K144+K149+K112+K108+K116+K154</f>
        <v>1240999.23</v>
      </c>
      <c r="L155" s="103">
        <f t="shared" si="17"/>
        <v>1240999.23</v>
      </c>
      <c r="M155" s="103">
        <f t="shared" si="17"/>
        <v>4604820.33</v>
      </c>
      <c r="N155" s="103">
        <f t="shared" si="17"/>
        <v>4890999.2300000004</v>
      </c>
      <c r="O155" s="103">
        <f t="shared" si="17"/>
        <v>4890999.2300000004</v>
      </c>
      <c r="P155" s="103">
        <f t="shared" si="17"/>
        <v>5048612.8600000013</v>
      </c>
    </row>
    <row r="156" spans="1:256" x14ac:dyDescent="0.25">
      <c r="A156" s="91"/>
      <c r="B156" s="91"/>
      <c r="C156" s="91"/>
      <c r="D156" s="2"/>
      <c r="E156" s="2"/>
      <c r="F156" s="2"/>
      <c r="G156" s="2"/>
      <c r="H156" s="2"/>
      <c r="I156" s="2"/>
      <c r="J156" s="2"/>
    </row>
    <row r="158" spans="1:256" ht="21" customHeight="1" x14ac:dyDescent="0.25">
      <c r="H158" s="93"/>
      <c r="I158" s="93"/>
      <c r="J158" s="93"/>
    </row>
    <row r="159" spans="1:256" ht="0.6" customHeight="1" x14ac:dyDescent="0.25">
      <c r="H159" s="93"/>
      <c r="I159" s="93"/>
      <c r="J159" s="93"/>
      <c r="K159" s="93"/>
      <c r="L159" s="93"/>
      <c r="M159" s="93"/>
      <c r="N159" s="93"/>
      <c r="O159" s="93"/>
      <c r="P159" s="93"/>
    </row>
    <row r="160" spans="1:256" ht="27" customHeight="1" x14ac:dyDescent="0.25">
      <c r="A160" s="94" t="s">
        <v>80</v>
      </c>
      <c r="B160" s="20"/>
      <c r="C160" s="95"/>
      <c r="D160" s="95"/>
      <c r="E160" s="96"/>
      <c r="F160" s="143" t="s">
        <v>214</v>
      </c>
      <c r="G160" s="143"/>
    </row>
    <row r="161" spans="1:16" x14ac:dyDescent="0.25">
      <c r="B161" s="141" t="s">
        <v>81</v>
      </c>
      <c r="C161" s="142"/>
      <c r="D161" s="142"/>
      <c r="E161" s="97"/>
      <c r="F161" s="142" t="s">
        <v>82</v>
      </c>
      <c r="G161" s="142"/>
      <c r="H161" s="93"/>
      <c r="I161" s="93"/>
      <c r="J161" s="93"/>
      <c r="K161" s="93"/>
      <c r="L161" s="93"/>
      <c r="M161" s="93"/>
      <c r="N161" s="93"/>
      <c r="O161" s="93"/>
      <c r="P161" s="93"/>
    </row>
    <row r="162" spans="1:16" ht="5.4" customHeight="1" x14ac:dyDescent="0.25">
      <c r="B162" s="28"/>
      <c r="C162" s="28"/>
      <c r="D162" s="28"/>
      <c r="E162" s="17"/>
      <c r="F162" s="17"/>
      <c r="G162" s="17"/>
    </row>
    <row r="163" spans="1:16" x14ac:dyDescent="0.25">
      <c r="A163" s="94" t="s">
        <v>127</v>
      </c>
      <c r="B163" s="20"/>
      <c r="C163" s="95"/>
      <c r="D163" s="95"/>
      <c r="E163" s="96"/>
      <c r="F163" s="140" t="s">
        <v>212</v>
      </c>
      <c r="G163" s="140"/>
    </row>
    <row r="164" spans="1:16" x14ac:dyDescent="0.25">
      <c r="A164" s="1" t="s">
        <v>83</v>
      </c>
      <c r="B164" s="141" t="s">
        <v>81</v>
      </c>
      <c r="C164" s="142"/>
      <c r="D164" s="142"/>
      <c r="E164" s="97"/>
      <c r="F164" s="142" t="s">
        <v>82</v>
      </c>
      <c r="G164" s="142"/>
    </row>
    <row r="165" spans="1:16" ht="4.2" customHeight="1" x14ac:dyDescent="0.25"/>
    <row r="166" spans="1:16" x14ac:dyDescent="0.25">
      <c r="A166" s="94" t="s">
        <v>207</v>
      </c>
      <c r="B166" s="20"/>
      <c r="C166" s="95"/>
      <c r="D166" s="95"/>
      <c r="E166" s="96"/>
      <c r="F166" s="140" t="s">
        <v>208</v>
      </c>
      <c r="G166" s="140"/>
    </row>
    <row r="167" spans="1:16" x14ac:dyDescent="0.25">
      <c r="A167" s="1" t="s">
        <v>98</v>
      </c>
      <c r="B167" s="141" t="s">
        <v>81</v>
      </c>
      <c r="C167" s="142"/>
      <c r="D167" s="142"/>
      <c r="E167" s="97"/>
      <c r="F167" s="142" t="s">
        <v>82</v>
      </c>
      <c r="G167" s="142"/>
      <c r="H167" s="29"/>
      <c r="I167" s="29"/>
      <c r="J167" s="29"/>
    </row>
    <row r="168" spans="1:16" ht="16.95" customHeight="1" x14ac:dyDescent="0.25"/>
    <row r="169" spans="1:16" ht="21.6" customHeight="1" x14ac:dyDescent="0.25">
      <c r="A169" s="104" t="str">
        <f>J19</f>
        <v>"16" декабря 2025 г.</v>
      </c>
    </row>
  </sheetData>
  <mergeCells count="50">
    <mergeCell ref="A105:P105"/>
    <mergeCell ref="A109:P109"/>
    <mergeCell ref="A9:H9"/>
    <mergeCell ref="J11:P11"/>
    <mergeCell ref="J12:P12"/>
    <mergeCell ref="J14:P14"/>
    <mergeCell ref="A21:P21"/>
    <mergeCell ref="B23:K23"/>
    <mergeCell ref="J15:P15"/>
    <mergeCell ref="B36:B37"/>
    <mergeCell ref="C36:C37"/>
    <mergeCell ref="D36:D37"/>
    <mergeCell ref="E36:E37"/>
    <mergeCell ref="J18:M18"/>
    <mergeCell ref="F36:F37"/>
    <mergeCell ref="G36:G37"/>
    <mergeCell ref="A39:P39"/>
    <mergeCell ref="A80:G80"/>
    <mergeCell ref="A81:P81"/>
    <mergeCell ref="A104:G104"/>
    <mergeCell ref="B24:K24"/>
    <mergeCell ref="B29:G29"/>
    <mergeCell ref="A36:A37"/>
    <mergeCell ref="N36:P37"/>
    <mergeCell ref="H36:J37"/>
    <mergeCell ref="K36:M37"/>
    <mergeCell ref="A113:P113"/>
    <mergeCell ref="A117:P117"/>
    <mergeCell ref="A149:G149"/>
    <mergeCell ref="A150:P150"/>
    <mergeCell ref="A126:G126"/>
    <mergeCell ref="A154:G154"/>
    <mergeCell ref="A127:P127"/>
    <mergeCell ref="A130:G130"/>
    <mergeCell ref="A131:P131"/>
    <mergeCell ref="A133:G133"/>
    <mergeCell ref="A134:P134"/>
    <mergeCell ref="A136:G136"/>
    <mergeCell ref="A138:G138"/>
    <mergeCell ref="A139:P139"/>
    <mergeCell ref="A144:G144"/>
    <mergeCell ref="F166:G166"/>
    <mergeCell ref="B167:D167"/>
    <mergeCell ref="F167:G167"/>
    <mergeCell ref="F160:G160"/>
    <mergeCell ref="B161:D161"/>
    <mergeCell ref="F161:G161"/>
    <mergeCell ref="F163:G163"/>
    <mergeCell ref="B164:D164"/>
    <mergeCell ref="F164:G164"/>
  </mergeCells>
  <phoneticPr fontId="0" type="noConversion"/>
  <printOptions horizontalCentered="1"/>
  <pageMargins left="0.59055118110236227" right="0.39370078740157483" top="0.59055118110236227" bottom="0.31496062992125984" header="0.31496062992125984" footer="0.31496062992125984"/>
  <pageSetup paperSize="9" scale="43" fitToHeight="2" pageOrder="overThenDown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view="pageBreakPreview" topLeftCell="A102" zoomScale="60" zoomScaleNormal="60" workbookViewId="0">
      <selection activeCell="I149" sqref="I14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329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331</v>
      </c>
      <c r="C22" s="195"/>
      <c r="D22" s="195"/>
      <c r="E22" s="195"/>
      <c r="F22" s="195"/>
      <c r="G22" s="195"/>
      <c r="H22" s="112" t="str">
        <f>L18</f>
        <v>"27" февраля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330</v>
      </c>
      <c r="I34" s="123" t="s">
        <v>218</v>
      </c>
      <c r="J34" s="123" t="s">
        <v>219</v>
      </c>
      <c r="K34" s="123" t="str">
        <f>H34</f>
        <v>на 26.02.2026 г</v>
      </c>
      <c r="L34" s="123" t="s">
        <v>218</v>
      </c>
      <c r="M34" s="123" t="s">
        <v>219</v>
      </c>
      <c r="N34" s="123" t="str">
        <f>H34</f>
        <v>на 26.02.2026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/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/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>
        <v>300000</v>
      </c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300000</v>
      </c>
      <c r="J93" s="127">
        <f t="shared" si="8"/>
        <v>23887629.240000002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/>
      <c r="J116" s="124">
        <f>H116+I116</f>
        <v>629694.4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0</v>
      </c>
      <c r="J117" s="127">
        <f t="shared" si="15"/>
        <v>629694.4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32492150.480000004</v>
      </c>
      <c r="I142" s="127">
        <f t="shared" ref="I142:P142" si="27">I78+I93+I108+I120+I122+I97+I101+I130+I117+I114+I112+I105</f>
        <v>300000</v>
      </c>
      <c r="J142" s="127">
        <f t="shared" si="27"/>
        <v>32792150.480000004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80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B147" s="110" t="s">
        <v>81</v>
      </c>
      <c r="F147" s="110" t="s">
        <v>82</v>
      </c>
    </row>
    <row r="149" spans="1:7" s="137" customFormat="1" ht="15.6" x14ac:dyDescent="0.3">
      <c r="A149" s="136" t="s">
        <v>127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207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"27" февраля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51181102362204722" right="0.31496062992125984" top="0.70866141732283472" bottom="0.51181102362204722" header="0.31496062992125984" footer="0.31496062992125984"/>
  <pageSetup paperSize="9" scale="42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topLeftCell="A22" zoomScale="60" zoomScaleNormal="60" workbookViewId="0">
      <selection activeCell="I150" sqref="I150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334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332</v>
      </c>
      <c r="C22" s="195"/>
      <c r="D22" s="195"/>
      <c r="E22" s="195"/>
      <c r="F22" s="195"/>
      <c r="G22" s="195"/>
      <c r="H22" s="112" t="str">
        <f>L18</f>
        <v>"03" марта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"03" марта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333</v>
      </c>
      <c r="I34" s="123" t="s">
        <v>218</v>
      </c>
      <c r="J34" s="123" t="s">
        <v>219</v>
      </c>
      <c r="K34" s="123" t="str">
        <f>H34</f>
        <v>на 27.02.2026 г</v>
      </c>
      <c r="L34" s="123" t="s">
        <v>218</v>
      </c>
      <c r="M34" s="123" t="s">
        <v>219</v>
      </c>
      <c r="N34" s="123" t="str">
        <f>H34</f>
        <v>на 27.02.2026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>
        <v>-1195.6099999999999</v>
      </c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>
        <v>1195.6099999999999</v>
      </c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>
        <v>-20000</v>
      </c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>
        <v>20000</v>
      </c>
      <c r="J81" s="124">
        <f t="shared" si="5"/>
        <v>31370.510000000002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23887629.240000002</v>
      </c>
      <c r="I93" s="127">
        <f t="shared" si="8"/>
        <v>0</v>
      </c>
      <c r="J93" s="127">
        <f t="shared" si="8"/>
        <v>23887629.240000002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>
        <v>-45379.4</v>
      </c>
      <c r="J116" s="124">
        <f>H116+I116</f>
        <v>584315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-45379.4</v>
      </c>
      <c r="J117" s="127">
        <f t="shared" si="15"/>
        <v>584315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32792150.480000004</v>
      </c>
      <c r="I142" s="127">
        <f t="shared" ref="I142:P142" si="27">I78+I93+I108+I120+I122+I97+I101+I130+I117+I114+I112+I105</f>
        <v>-45379.4</v>
      </c>
      <c r="J142" s="127">
        <f t="shared" si="27"/>
        <v>32746771.080000006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"03" марта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opLeftCell="A10" zoomScale="70" zoomScaleNormal="70" workbookViewId="0">
      <selection activeCell="Y47" sqref="Y47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9.1093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9.1093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9.1093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9.1093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9.1093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9.1093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9.1093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9.1093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9.1093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9.1093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9.1093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9.1093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9.1093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9.1093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9.1093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9.1093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9.1093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9.1093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9.1093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9.1093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9.1093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9.1093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9.1093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9.1093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9.1093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9.1093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9.1093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9.1093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9.1093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9.1093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9.1093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9.1093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9.1093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9.1093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9.1093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9.1093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9.1093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9.1093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9.1093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9.1093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9.1093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9.1093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9.1093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9.1093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9.1093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9.1093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9.1093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9.1093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9.1093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9.1093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9.1093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9.1093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9.1093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9.1093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9.1093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9.1093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9.1093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9.1093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9.1093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9.1093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9.1093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9.1093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9.1093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9.1093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338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339</v>
      </c>
      <c r="C22" s="195"/>
      <c r="D22" s="195"/>
      <c r="E22" s="195"/>
      <c r="F22" s="195"/>
      <c r="G22" s="195"/>
      <c r="H22" s="112" t="str">
        <f>L18</f>
        <v>"27" марта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марта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340</v>
      </c>
      <c r="I34" s="123" t="s">
        <v>218</v>
      </c>
      <c r="J34" s="123" t="s">
        <v>219</v>
      </c>
      <c r="K34" s="123" t="str">
        <f>H34</f>
        <v>на 03.03.2026 г</v>
      </c>
      <c r="L34" s="123" t="s">
        <v>218</v>
      </c>
      <c r="M34" s="123" t="s">
        <v>219</v>
      </c>
      <c r="N34" s="123" t="str">
        <f>H34</f>
        <v>на 03.03.2026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0</v>
      </c>
      <c r="I85" s="124">
        <v>24000</v>
      </c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23887629.240000002</v>
      </c>
      <c r="I93" s="127">
        <f t="shared" si="8"/>
        <v>24000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584315</v>
      </c>
      <c r="I116" s="124"/>
      <c r="J116" s="124">
        <f>H116+I116</f>
        <v>584315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584315</v>
      </c>
      <c r="I117" s="127">
        <f t="shared" si="15"/>
        <v>0</v>
      </c>
      <c r="J117" s="127">
        <f t="shared" si="15"/>
        <v>584315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32746771.080000006</v>
      </c>
      <c r="I142" s="127">
        <f t="shared" ref="I142:P142" si="27">I78+I93+I108+I120+I122+I97+I101+I130+I117+I114+I112+I105</f>
        <v>24000</v>
      </c>
      <c r="J142" s="127">
        <f t="shared" si="27"/>
        <v>32770771.080000006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341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"27" марта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topLeftCell="A40" zoomScale="60" zoomScaleNormal="70" workbookViewId="0">
      <selection activeCell="H148" sqref="H148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9.1093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9.1093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9.1093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9.1093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9.1093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9.1093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9.1093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9.1093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9.1093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9.1093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9.1093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9.1093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9.1093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9.1093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9.1093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9.1093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9.1093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9.1093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9.1093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9.1093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9.1093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9.1093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9.1093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9.1093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9.1093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9.1093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9.1093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9.1093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9.1093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9.1093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9.1093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9.1093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9.1093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9.1093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9.1093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9.1093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9.1093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9.1093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9.1093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9.1093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9.1093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9.1093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9.1093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9.1093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9.1093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9.1093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9.1093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9.1093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9.1093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9.1093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9.1093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9.1093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9.1093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9.1093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9.1093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9.1093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9.1093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9.1093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9.1093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9.1093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9.1093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9.1093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9.1093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9.1093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342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343</v>
      </c>
      <c r="C22" s="195"/>
      <c r="D22" s="195"/>
      <c r="E22" s="195"/>
      <c r="F22" s="195"/>
      <c r="G22" s="195"/>
      <c r="H22" s="112" t="str">
        <f>L18</f>
        <v>"30" марта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"30" марта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344</v>
      </c>
      <c r="I34" s="123" t="s">
        <v>218</v>
      </c>
      <c r="J34" s="123" t="s">
        <v>219</v>
      </c>
      <c r="K34" s="123" t="str">
        <f>H34</f>
        <v>на 27.03.2026 г</v>
      </c>
      <c r="L34" s="123" t="s">
        <v>218</v>
      </c>
      <c r="M34" s="123" t="s">
        <v>219</v>
      </c>
      <c r="N34" s="123" t="str">
        <f>H34</f>
        <v>на 27.03.2026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>
        <v>0</v>
      </c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>
        <v>16104</v>
      </c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16104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>
        <v>4026</v>
      </c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4026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584315</v>
      </c>
      <c r="I116" s="124">
        <v>2875</v>
      </c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584315</v>
      </c>
      <c r="I117" s="127">
        <f t="shared" si="15"/>
        <v>2875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32770771.080000006</v>
      </c>
      <c r="I142" s="127">
        <f t="shared" ref="I142:P142" si="27">I78+I93+I108+I120+I122+I97+I101+I130+I117+I114+I112+I105</f>
        <v>23005</v>
      </c>
      <c r="J142" s="127">
        <f t="shared" si="27"/>
        <v>32793776.080000006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341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"30" марта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zoomScale="60" zoomScaleNormal="70" workbookViewId="0">
      <selection activeCell="A65" sqref="A65:XFD65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345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347</v>
      </c>
      <c r="C22" s="195"/>
      <c r="D22" s="195"/>
      <c r="E22" s="195"/>
      <c r="F22" s="195"/>
      <c r="G22" s="195"/>
      <c r="H22" s="112" t="str">
        <f>L18</f>
        <v>"07" апреля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"07"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346</v>
      </c>
      <c r="I34" s="123" t="s">
        <v>218</v>
      </c>
      <c r="J34" s="123" t="s">
        <v>219</v>
      </c>
      <c r="K34" s="123" t="str">
        <f>H34</f>
        <v>на 30.03.2026 г</v>
      </c>
      <c r="L34" s="123" t="s">
        <v>218</v>
      </c>
      <c r="M34" s="123" t="s">
        <v>219</v>
      </c>
      <c r="N34" s="123" t="str">
        <f>H34</f>
        <v>на 30.03.2026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>
        <v>0</v>
      </c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>
        <v>440</v>
      </c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440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32793776.080000006</v>
      </c>
      <c r="I142" s="127">
        <f t="shared" ref="I142:P142" si="27">I78+I93+I108+I120+I122+I97+I101+I130+I117+I114+I112+I105</f>
        <v>440</v>
      </c>
      <c r="J142" s="127">
        <f t="shared" si="27"/>
        <v>32794216.080000006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"07" апреля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zoomScale="60" zoomScaleNormal="70" workbookViewId="0">
      <selection activeCell="L16" sqref="L16:P16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349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350</v>
      </c>
      <c r="C22" s="195"/>
      <c r="D22" s="195"/>
      <c r="E22" s="195"/>
      <c r="F22" s="195"/>
      <c r="G22" s="195"/>
      <c r="H22" s="112" t="str">
        <f>L18</f>
        <v>"10" апреля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"10"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348</v>
      </c>
      <c r="I34" s="123" t="s">
        <v>218</v>
      </c>
      <c r="J34" s="123" t="s">
        <v>219</v>
      </c>
      <c r="K34" s="123" t="str">
        <f>H34</f>
        <v>на 07.04.2026 г</v>
      </c>
      <c r="L34" s="123" t="s">
        <v>218</v>
      </c>
      <c r="M34" s="123" t="s">
        <v>219</v>
      </c>
      <c r="N34" s="123" t="str">
        <f>H34</f>
        <v>на 07.04.2026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>
        <v>11550</v>
      </c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11550</v>
      </c>
      <c r="J78" s="127">
        <f t="shared" si="4"/>
        <v>4372496.1300000008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/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200440</v>
      </c>
      <c r="I107" s="124"/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200440</v>
      </c>
      <c r="I108" s="127">
        <f t="shared" si="12"/>
        <v>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32794216.080000006</v>
      </c>
      <c r="I142" s="127">
        <f t="shared" ref="I142:P142" si="27">I78+I93+I108+I120+I122+I97+I101+I130+I117+I114+I112+I105</f>
        <v>11550</v>
      </c>
      <c r="J142" s="127">
        <f t="shared" si="27"/>
        <v>32805766.080000006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"10" апреля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zoomScale="60" zoomScaleNormal="70" workbookViewId="0">
      <selection activeCell="L27" sqref="L27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289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354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351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353</v>
      </c>
      <c r="C22" s="195"/>
      <c r="D22" s="195"/>
      <c r="E22" s="195"/>
      <c r="F22" s="195"/>
      <c r="G22" s="195"/>
      <c r="H22" s="112" t="str">
        <f>L18</f>
        <v>"16" апреля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"16"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352</v>
      </c>
      <c r="I34" s="123" t="s">
        <v>218</v>
      </c>
      <c r="J34" s="123" t="s">
        <v>219</v>
      </c>
      <c r="K34" s="123" t="str">
        <f>H34</f>
        <v>на 10.04.2026 г</v>
      </c>
      <c r="L34" s="123" t="s">
        <v>218</v>
      </c>
      <c r="M34" s="123" t="s">
        <v>219</v>
      </c>
      <c r="N34" s="123" t="str">
        <f>H34</f>
        <v>на 10.04.2026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>
        <v>31370</v>
      </c>
      <c r="J47" s="124">
        <f t="shared" si="1"/>
        <v>173870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>
        <v>-11370</v>
      </c>
      <c r="J49" s="124">
        <f t="shared" si="1"/>
        <v>98630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>
        <v>-20000</v>
      </c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4372496.1300000008</v>
      </c>
      <c r="I78" s="127">
        <f t="shared" si="4"/>
        <v>0</v>
      </c>
      <c r="J78" s="127">
        <f t="shared" si="4"/>
        <v>4372496.1300000008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/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200440</v>
      </c>
      <c r="I107" s="124"/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200440</v>
      </c>
      <c r="I108" s="127">
        <f t="shared" si="12"/>
        <v>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32805766.080000006</v>
      </c>
      <c r="I142" s="127">
        <f t="shared" ref="I142:P142" si="27">I78+I93+I108+I120+I122+I97+I101+I130+I117+I114+I112+I105</f>
        <v>0</v>
      </c>
      <c r="J142" s="127">
        <f t="shared" si="27"/>
        <v>32805766.080000006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"16" апреля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topLeftCell="A105" zoomScale="60" zoomScaleNormal="70" workbookViewId="0">
      <selection activeCell="I48" sqref="I48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289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354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355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357</v>
      </c>
      <c r="C22" s="195"/>
      <c r="D22" s="195"/>
      <c r="E22" s="195"/>
      <c r="F22" s="195"/>
      <c r="G22" s="195"/>
      <c r="H22" s="112" t="str">
        <f>L18</f>
        <v>"17" апреля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"17"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356</v>
      </c>
      <c r="I34" s="123" t="s">
        <v>218</v>
      </c>
      <c r="J34" s="123" t="s">
        <v>219</v>
      </c>
      <c r="K34" s="123" t="str">
        <f>H34</f>
        <v>на 16.04.2026 г</v>
      </c>
      <c r="L34" s="123" t="s">
        <v>218</v>
      </c>
      <c r="M34" s="123" t="s">
        <v>219</v>
      </c>
      <c r="N34" s="123" t="str">
        <f>H34</f>
        <v>на 16.04.2026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173870</v>
      </c>
      <c r="I47" s="124">
        <v>24600</v>
      </c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98630</v>
      </c>
      <c r="I49" s="124"/>
      <c r="J49" s="124">
        <f t="shared" si="1"/>
        <v>98630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4372496.1300000008</v>
      </c>
      <c r="I78" s="127">
        <f t="shared" si="4"/>
        <v>24600</v>
      </c>
      <c r="J78" s="127">
        <f t="shared" si="4"/>
        <v>4397096.1300000008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/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200440</v>
      </c>
      <c r="I107" s="124"/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200440</v>
      </c>
      <c r="I108" s="127">
        <f t="shared" si="12"/>
        <v>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32805766.080000006</v>
      </c>
      <c r="I142" s="127">
        <f t="shared" ref="I142:P142" si="27">I78+I93+I108+I120+I122+I97+I101+I130+I117+I114+I112+I105</f>
        <v>24600</v>
      </c>
      <c r="J142" s="127">
        <f t="shared" si="27"/>
        <v>32830366.080000006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"17" апреля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zoomScale="60" zoomScaleNormal="70" workbookViewId="0">
      <selection activeCell="J82" sqref="J82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289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354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359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360</v>
      </c>
      <c r="C22" s="195"/>
      <c r="D22" s="195"/>
      <c r="E22" s="195"/>
      <c r="F22" s="195"/>
      <c r="G22" s="195"/>
      <c r="H22" s="112" t="str">
        <f>L18</f>
        <v>"27" апреля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358</v>
      </c>
      <c r="I34" s="123" t="s">
        <v>218</v>
      </c>
      <c r="J34" s="123" t="s">
        <v>219</v>
      </c>
      <c r="K34" s="123" t="str">
        <f>H34</f>
        <v>на 17.04.2026 г</v>
      </c>
      <c r="L34" s="123" t="s">
        <v>218</v>
      </c>
      <c r="M34" s="123" t="s">
        <v>219</v>
      </c>
      <c r="N34" s="123" t="str">
        <f>H34</f>
        <v>на 17.04.2026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98630</v>
      </c>
      <c r="I49" s="124"/>
      <c r="J49" s="124">
        <f t="shared" si="1"/>
        <v>98630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4397096.1300000008</v>
      </c>
      <c r="I78" s="127">
        <f t="shared" si="4"/>
        <v>0</v>
      </c>
      <c r="J78" s="127">
        <f t="shared" si="4"/>
        <v>4397096.1300000008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24000</v>
      </c>
      <c r="I84" s="124"/>
      <c r="J84" s="124">
        <f>H84+I84</f>
        <v>24000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0</v>
      </c>
      <c r="I85" s="124">
        <v>2500</v>
      </c>
      <c r="J85" s="124">
        <f>H85+I85</f>
        <v>2500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300000</v>
      </c>
      <c r="I86" s="124">
        <v>-2500</v>
      </c>
      <c r="J86" s="124">
        <f t="shared" si="5"/>
        <v>297500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23911629.240000002</v>
      </c>
      <c r="I92" s="127">
        <f t="shared" ref="I92:P92" si="8">SUM(I80:I91)</f>
        <v>0</v>
      </c>
      <c r="J92" s="127">
        <f t="shared" si="8"/>
        <v>23911629.240000002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83" t="s">
        <v>305</v>
      </c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83" t="s">
        <v>323</v>
      </c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83" t="s">
        <v>319</v>
      </c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83" t="s">
        <v>294</v>
      </c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83" t="s">
        <v>315</v>
      </c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37.200000000000003" customHeight="1" x14ac:dyDescent="0.3">
      <c r="A114" s="183" t="s">
        <v>299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587190</v>
      </c>
      <c r="I115" s="124"/>
      <c r="J115" s="124">
        <f>H115+I115</f>
        <v>587190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587190</v>
      </c>
      <c r="I116" s="127">
        <f t="shared" si="15"/>
        <v>0</v>
      </c>
      <c r="J116" s="127">
        <f t="shared" si="15"/>
        <v>587190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6">SUM(L118:L118)</f>
        <v>0</v>
      </c>
      <c r="M119" s="127">
        <f t="shared" si="16"/>
        <v>0</v>
      </c>
      <c r="N119" s="127">
        <f t="shared" si="16"/>
        <v>0</v>
      </c>
      <c r="O119" s="127">
        <f t="shared" si="16"/>
        <v>0</v>
      </c>
      <c r="P119" s="127">
        <f t="shared" si="16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7">SUM(H120:H120)</f>
        <v>0</v>
      </c>
      <c r="I121" s="127">
        <f t="shared" si="17"/>
        <v>0</v>
      </c>
      <c r="J121" s="127">
        <f t="shared" si="17"/>
        <v>0</v>
      </c>
      <c r="K121" s="127">
        <f t="shared" si="17"/>
        <v>0</v>
      </c>
      <c r="L121" s="127">
        <f t="shared" si="17"/>
        <v>0</v>
      </c>
      <c r="M121" s="127">
        <f t="shared" si="17"/>
        <v>0</v>
      </c>
      <c r="N121" s="127">
        <f t="shared" si="17"/>
        <v>0</v>
      </c>
      <c r="O121" s="127">
        <f t="shared" si="17"/>
        <v>0</v>
      </c>
      <c r="P121" s="127">
        <f t="shared" si="17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8">H123+I123</f>
        <v>0</v>
      </c>
      <c r="K123" s="133">
        <v>0</v>
      </c>
      <c r="L123" s="133"/>
      <c r="M123" s="133">
        <f t="shared" ref="M123:M128" si="19">K123+L123</f>
        <v>0</v>
      </c>
      <c r="N123" s="133">
        <v>0</v>
      </c>
      <c r="O123" s="133"/>
      <c r="P123" s="133">
        <f t="shared" ref="P123:P128" si="20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8"/>
        <v>0</v>
      </c>
      <c r="K124" s="133">
        <v>0</v>
      </c>
      <c r="L124" s="133"/>
      <c r="M124" s="133">
        <f t="shared" si="19"/>
        <v>0</v>
      </c>
      <c r="N124" s="133">
        <v>0</v>
      </c>
      <c r="O124" s="133"/>
      <c r="P124" s="133">
        <f t="shared" si="20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1">SUM(H123:H128)</f>
        <v>0</v>
      </c>
      <c r="I129" s="127">
        <f t="shared" si="21"/>
        <v>0</v>
      </c>
      <c r="J129" s="127">
        <f t="shared" si="21"/>
        <v>0</v>
      </c>
      <c r="K129" s="127">
        <f t="shared" si="21"/>
        <v>0</v>
      </c>
      <c r="L129" s="127">
        <f t="shared" si="21"/>
        <v>0</v>
      </c>
      <c r="M129" s="127">
        <f t="shared" si="21"/>
        <v>0</v>
      </c>
      <c r="N129" s="127">
        <f t="shared" si="21"/>
        <v>0</v>
      </c>
      <c r="O129" s="127">
        <f t="shared" si="21"/>
        <v>0</v>
      </c>
      <c r="P129" s="127">
        <f t="shared" si="21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2">H131+I131</f>
        <v>0</v>
      </c>
      <c r="K131" s="124">
        <v>0</v>
      </c>
      <c r="L131" s="124"/>
      <c r="M131" s="124">
        <f t="shared" ref="M131:M136" si="23">K131+L131</f>
        <v>0</v>
      </c>
      <c r="N131" s="124">
        <v>0</v>
      </c>
      <c r="O131" s="124"/>
      <c r="P131" s="124">
        <f t="shared" ref="P131:P136" si="24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2"/>
        <v>0</v>
      </c>
      <c r="K132" s="124">
        <v>0</v>
      </c>
      <c r="L132" s="124"/>
      <c r="M132" s="124">
        <f t="shared" si="23"/>
        <v>0</v>
      </c>
      <c r="N132" s="124">
        <v>0</v>
      </c>
      <c r="O132" s="124"/>
      <c r="P132" s="124">
        <f t="shared" si="24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5">SUM(H131:H136)</f>
        <v>0</v>
      </c>
      <c r="I137" s="130">
        <f t="shared" si="25"/>
        <v>0</v>
      </c>
      <c r="J137" s="130">
        <f t="shared" si="25"/>
        <v>0</v>
      </c>
      <c r="K137" s="130">
        <f t="shared" si="25"/>
        <v>0</v>
      </c>
      <c r="L137" s="130">
        <f t="shared" si="25"/>
        <v>0</v>
      </c>
      <c r="M137" s="130">
        <f t="shared" si="25"/>
        <v>0</v>
      </c>
      <c r="N137" s="130">
        <f t="shared" si="25"/>
        <v>0</v>
      </c>
      <c r="O137" s="130">
        <f t="shared" si="25"/>
        <v>0</v>
      </c>
      <c r="P137" s="130">
        <f t="shared" si="25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6">SUM(H139)</f>
        <v>0</v>
      </c>
      <c r="I140" s="130">
        <f t="shared" si="26"/>
        <v>0</v>
      </c>
      <c r="J140" s="130">
        <f t="shared" si="26"/>
        <v>0</v>
      </c>
      <c r="K140" s="130">
        <f t="shared" si="26"/>
        <v>0</v>
      </c>
      <c r="L140" s="130">
        <f t="shared" si="26"/>
        <v>0</v>
      </c>
      <c r="M140" s="130">
        <f t="shared" si="26"/>
        <v>0</v>
      </c>
      <c r="N140" s="130">
        <f t="shared" si="26"/>
        <v>0</v>
      </c>
      <c r="O140" s="130">
        <f t="shared" si="26"/>
        <v>0</v>
      </c>
      <c r="P140" s="130">
        <f t="shared" si="26"/>
        <v>0</v>
      </c>
    </row>
    <row r="141" spans="1:16" ht="24.6" customHeight="1" x14ac:dyDescent="0.3">
      <c r="G141" s="129" t="s">
        <v>79</v>
      </c>
      <c r="H141" s="127">
        <f t="shared" ref="H141:P141" si="27">H78+H92+H107+H119+H121+H96+H100+H129+H116+H113+H111+H104</f>
        <v>32830366.080000006</v>
      </c>
      <c r="I141" s="127">
        <f t="shared" si="27"/>
        <v>0</v>
      </c>
      <c r="J141" s="127">
        <f t="shared" si="27"/>
        <v>32830366.080000006</v>
      </c>
      <c r="K141" s="127">
        <f t="shared" si="27"/>
        <v>4604820.33</v>
      </c>
      <c r="L141" s="127">
        <f t="shared" si="27"/>
        <v>0</v>
      </c>
      <c r="M141" s="127">
        <f t="shared" si="27"/>
        <v>4604820.33</v>
      </c>
      <c r="N141" s="127">
        <f t="shared" si="27"/>
        <v>5048612.8600000013</v>
      </c>
      <c r="O141" s="127">
        <f t="shared" si="27"/>
        <v>0</v>
      </c>
      <c r="P141" s="127">
        <f t="shared" si="27"/>
        <v>5048612.8600000013</v>
      </c>
    </row>
    <row r="143" spans="1:16" hidden="1" x14ac:dyDescent="0.3"/>
    <row r="145" spans="1:7" s="137" customFormat="1" ht="15.6" x14ac:dyDescent="0.3">
      <c r="A145" s="136" t="s">
        <v>335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A146" s="110" t="s">
        <v>83</v>
      </c>
      <c r="B146" s="110" t="s">
        <v>81</v>
      </c>
      <c r="F146" s="110" t="s">
        <v>82</v>
      </c>
    </row>
    <row r="148" spans="1:7" s="137" customFormat="1" ht="15.6" x14ac:dyDescent="0.3">
      <c r="A148" s="136" t="s">
        <v>336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337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"27" апреля 2026 г.</v>
      </c>
    </row>
  </sheetData>
  <mergeCells count="26">
    <mergeCell ref="A138:P138"/>
    <mergeCell ref="A36:P36"/>
    <mergeCell ref="A79:P79"/>
    <mergeCell ref="A93:P93"/>
    <mergeCell ref="A97:P97"/>
    <mergeCell ref="A101:P101"/>
    <mergeCell ref="A105:P105"/>
    <mergeCell ref="A108:P108"/>
    <mergeCell ref="A114:P114"/>
    <mergeCell ref="A117:P117"/>
    <mergeCell ref="A122:P122"/>
    <mergeCell ref="A130:P130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zoomScale="60" zoomScaleNormal="70" workbookViewId="0">
      <selection activeCell="M148" sqref="M148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361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364</v>
      </c>
      <c r="C22" s="195"/>
      <c r="D22" s="195"/>
      <c r="E22" s="195"/>
      <c r="F22" s="195"/>
      <c r="G22" s="195"/>
      <c r="H22" s="112" t="str">
        <f>L18</f>
        <v>"13" мая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"13" мая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362</v>
      </c>
      <c r="I34" s="123" t="s">
        <v>218</v>
      </c>
      <c r="J34" s="123" t="s">
        <v>219</v>
      </c>
      <c r="K34" s="123" t="str">
        <f>H34</f>
        <v>на 27.04.2026 г</v>
      </c>
      <c r="L34" s="123" t="s">
        <v>218</v>
      </c>
      <c r="M34" s="123" t="s">
        <v>219</v>
      </c>
      <c r="N34" s="123" t="str">
        <f>H34</f>
        <v>на 27.04.2026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>
        <v>25000</v>
      </c>
      <c r="J45" s="124">
        <f t="shared" si="1"/>
        <v>25000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98630</v>
      </c>
      <c r="I49" s="124">
        <v>6500</v>
      </c>
      <c r="J49" s="124">
        <f t="shared" si="1"/>
        <v>105130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4397096.1300000008</v>
      </c>
      <c r="I78" s="127">
        <f t="shared" si="4"/>
        <v>31500</v>
      </c>
      <c r="J78" s="127">
        <f t="shared" si="4"/>
        <v>4428596.1300000008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24000</v>
      </c>
      <c r="I84" s="124"/>
      <c r="J84" s="124">
        <f>H84+I84</f>
        <v>24000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2500</v>
      </c>
      <c r="I85" s="124"/>
      <c r="J85" s="124">
        <f>H85+I85</f>
        <v>2500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297500</v>
      </c>
      <c r="I86" s="124"/>
      <c r="J86" s="124">
        <f t="shared" si="5"/>
        <v>297500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23911629.240000002</v>
      </c>
      <c r="I92" s="127">
        <f t="shared" ref="I92:P92" si="8">SUM(I80:I91)</f>
        <v>0</v>
      </c>
      <c r="J92" s="127">
        <f t="shared" si="8"/>
        <v>23911629.240000002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83" t="s">
        <v>305</v>
      </c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83" t="s">
        <v>323</v>
      </c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83" t="s">
        <v>319</v>
      </c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83" t="s">
        <v>294</v>
      </c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83" t="s">
        <v>315</v>
      </c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37.200000000000003" customHeight="1" x14ac:dyDescent="0.3">
      <c r="A114" s="183" t="s">
        <v>299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587190</v>
      </c>
      <c r="I115" s="124"/>
      <c r="J115" s="124">
        <f>H115+I115</f>
        <v>587190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587190</v>
      </c>
      <c r="I116" s="127">
        <f t="shared" si="15"/>
        <v>0</v>
      </c>
      <c r="J116" s="127">
        <f t="shared" si="15"/>
        <v>587190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6">SUM(L118:L118)</f>
        <v>0</v>
      </c>
      <c r="M119" s="127">
        <f t="shared" si="16"/>
        <v>0</v>
      </c>
      <c r="N119" s="127">
        <f t="shared" si="16"/>
        <v>0</v>
      </c>
      <c r="O119" s="127">
        <f t="shared" si="16"/>
        <v>0</v>
      </c>
      <c r="P119" s="127">
        <f t="shared" si="16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7">SUM(H120:H120)</f>
        <v>0</v>
      </c>
      <c r="I121" s="127">
        <f t="shared" si="17"/>
        <v>0</v>
      </c>
      <c r="J121" s="127">
        <f t="shared" si="17"/>
        <v>0</v>
      </c>
      <c r="K121" s="127">
        <f t="shared" si="17"/>
        <v>0</v>
      </c>
      <c r="L121" s="127">
        <f t="shared" si="17"/>
        <v>0</v>
      </c>
      <c r="M121" s="127">
        <f t="shared" si="17"/>
        <v>0</v>
      </c>
      <c r="N121" s="127">
        <f t="shared" si="17"/>
        <v>0</v>
      </c>
      <c r="O121" s="127">
        <f t="shared" si="17"/>
        <v>0</v>
      </c>
      <c r="P121" s="127">
        <f t="shared" si="17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8">H123+I123</f>
        <v>0</v>
      </c>
      <c r="K123" s="133">
        <v>0</v>
      </c>
      <c r="L123" s="133"/>
      <c r="M123" s="133">
        <f t="shared" ref="M123:M128" si="19">K123+L123</f>
        <v>0</v>
      </c>
      <c r="N123" s="133">
        <v>0</v>
      </c>
      <c r="O123" s="133"/>
      <c r="P123" s="133">
        <f t="shared" ref="P123:P128" si="20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8"/>
        <v>0</v>
      </c>
      <c r="K124" s="133">
        <v>0</v>
      </c>
      <c r="L124" s="133"/>
      <c r="M124" s="133">
        <f t="shared" si="19"/>
        <v>0</v>
      </c>
      <c r="N124" s="133">
        <v>0</v>
      </c>
      <c r="O124" s="133"/>
      <c r="P124" s="133">
        <f t="shared" si="20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1">SUM(H123:H128)</f>
        <v>0</v>
      </c>
      <c r="I129" s="127">
        <f t="shared" si="21"/>
        <v>0</v>
      </c>
      <c r="J129" s="127">
        <f t="shared" si="21"/>
        <v>0</v>
      </c>
      <c r="K129" s="127">
        <f t="shared" si="21"/>
        <v>0</v>
      </c>
      <c r="L129" s="127">
        <f t="shared" si="21"/>
        <v>0</v>
      </c>
      <c r="M129" s="127">
        <f t="shared" si="21"/>
        <v>0</v>
      </c>
      <c r="N129" s="127">
        <f t="shared" si="21"/>
        <v>0</v>
      </c>
      <c r="O129" s="127">
        <f t="shared" si="21"/>
        <v>0</v>
      </c>
      <c r="P129" s="127">
        <f t="shared" si="21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2">H131+I131</f>
        <v>0</v>
      </c>
      <c r="K131" s="124">
        <v>0</v>
      </c>
      <c r="L131" s="124"/>
      <c r="M131" s="124">
        <f t="shared" ref="M131:M136" si="23">K131+L131</f>
        <v>0</v>
      </c>
      <c r="N131" s="124">
        <v>0</v>
      </c>
      <c r="O131" s="124"/>
      <c r="P131" s="124">
        <f t="shared" ref="P131:P136" si="24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2"/>
        <v>0</v>
      </c>
      <c r="K132" s="124">
        <v>0</v>
      </c>
      <c r="L132" s="124"/>
      <c r="M132" s="124">
        <f t="shared" si="23"/>
        <v>0</v>
      </c>
      <c r="N132" s="124">
        <v>0</v>
      </c>
      <c r="O132" s="124"/>
      <c r="P132" s="124">
        <f t="shared" si="24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5">SUM(H131:H136)</f>
        <v>0</v>
      </c>
      <c r="I137" s="130">
        <f t="shared" si="25"/>
        <v>0</v>
      </c>
      <c r="J137" s="130">
        <f t="shared" si="25"/>
        <v>0</v>
      </c>
      <c r="K137" s="130">
        <f t="shared" si="25"/>
        <v>0</v>
      </c>
      <c r="L137" s="130">
        <f t="shared" si="25"/>
        <v>0</v>
      </c>
      <c r="M137" s="130">
        <f t="shared" si="25"/>
        <v>0</v>
      </c>
      <c r="N137" s="130">
        <f t="shared" si="25"/>
        <v>0</v>
      </c>
      <c r="O137" s="130">
        <f t="shared" si="25"/>
        <v>0</v>
      </c>
      <c r="P137" s="130">
        <f t="shared" si="25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6">SUM(H139)</f>
        <v>0</v>
      </c>
      <c r="I140" s="130">
        <f t="shared" si="26"/>
        <v>0</v>
      </c>
      <c r="J140" s="130">
        <f t="shared" si="26"/>
        <v>0</v>
      </c>
      <c r="K140" s="130">
        <f t="shared" si="26"/>
        <v>0</v>
      </c>
      <c r="L140" s="130">
        <f t="shared" si="26"/>
        <v>0</v>
      </c>
      <c r="M140" s="130">
        <f t="shared" si="26"/>
        <v>0</v>
      </c>
      <c r="N140" s="130">
        <f t="shared" si="26"/>
        <v>0</v>
      </c>
      <c r="O140" s="130">
        <f t="shared" si="26"/>
        <v>0</v>
      </c>
      <c r="P140" s="130">
        <f t="shared" si="26"/>
        <v>0</v>
      </c>
    </row>
    <row r="141" spans="1:16" ht="24.6" customHeight="1" x14ac:dyDescent="0.3">
      <c r="G141" s="129" t="s">
        <v>79</v>
      </c>
      <c r="H141" s="127">
        <f t="shared" ref="H141:P141" si="27">H78+H92+H107+H119+H121+H96+H100+H129+H116+H113+H111+H104</f>
        <v>32830366.080000006</v>
      </c>
      <c r="I141" s="127">
        <f t="shared" si="27"/>
        <v>31500</v>
      </c>
      <c r="J141" s="127">
        <f t="shared" si="27"/>
        <v>32861866.080000006</v>
      </c>
      <c r="K141" s="127">
        <f t="shared" si="27"/>
        <v>4604820.33</v>
      </c>
      <c r="L141" s="127">
        <f t="shared" si="27"/>
        <v>0</v>
      </c>
      <c r="M141" s="127">
        <f t="shared" si="27"/>
        <v>4604820.33</v>
      </c>
      <c r="N141" s="127">
        <f t="shared" si="27"/>
        <v>5048612.8600000013</v>
      </c>
      <c r="O141" s="127">
        <f t="shared" si="27"/>
        <v>0</v>
      </c>
      <c r="P141" s="127">
        <f t="shared" si="27"/>
        <v>5048612.8600000013</v>
      </c>
    </row>
    <row r="143" spans="1:16" hidden="1" x14ac:dyDescent="0.3"/>
    <row r="145" spans="1:7" s="137" customFormat="1" ht="15.6" x14ac:dyDescent="0.3">
      <c r="A145" s="136" t="s">
        <v>335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A146" s="110" t="s">
        <v>83</v>
      </c>
      <c r="B146" s="110" t="s">
        <v>81</v>
      </c>
      <c r="F146" s="110" t="s">
        <v>82</v>
      </c>
    </row>
    <row r="148" spans="1:7" s="137" customFormat="1" ht="15.6" x14ac:dyDescent="0.3">
      <c r="A148" s="136" t="s">
        <v>336</v>
      </c>
      <c r="B148" s="136"/>
      <c r="C148" s="136"/>
      <c r="D148" s="136"/>
      <c r="E148" s="136"/>
      <c r="F148" s="136" t="s">
        <v>363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337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"13" мая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8:P138"/>
    <mergeCell ref="A36:P36"/>
    <mergeCell ref="A79:P79"/>
    <mergeCell ref="A93:P93"/>
    <mergeCell ref="A97:P97"/>
    <mergeCell ref="A101:P101"/>
    <mergeCell ref="A105:P105"/>
    <mergeCell ref="A108:P108"/>
    <mergeCell ref="A114:P114"/>
    <mergeCell ref="A117:P117"/>
    <mergeCell ref="A122:P122"/>
    <mergeCell ref="A130:P130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zoomScale="60" zoomScaleNormal="60" workbookViewId="0">
      <selection activeCell="L16" sqref="L16:P16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271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270</v>
      </c>
      <c r="C22" s="195"/>
      <c r="D22" s="195"/>
      <c r="E22" s="195"/>
      <c r="F22" s="195"/>
      <c r="G22" s="195"/>
      <c r="H22" s="112" t="str">
        <f>L18</f>
        <v>"15" января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"15"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269</v>
      </c>
      <c r="I34" s="123" t="s">
        <v>218</v>
      </c>
      <c r="J34" s="123" t="s">
        <v>219</v>
      </c>
      <c r="K34" s="123" t="str">
        <f>H34</f>
        <v>на 16.12.2025 г</v>
      </c>
      <c r="L34" s="123" t="s">
        <v>218</v>
      </c>
      <c r="M34" s="123" t="s">
        <v>219</v>
      </c>
      <c r="N34" s="123" t="str">
        <f>H34</f>
        <v>на 16.12.2025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100000</v>
      </c>
      <c r="I49" s="124">
        <v>10000</v>
      </c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4214467.1300000008</v>
      </c>
      <c r="I78" s="127">
        <f t="shared" si="4"/>
        <v>10000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hidden="1" customHeight="1" x14ac:dyDescent="0.3">
      <c r="A79" s="183" t="s">
        <v>234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hidden="1" customHeight="1" x14ac:dyDescent="0.3">
      <c r="A80" s="123" t="s">
        <v>100</v>
      </c>
      <c r="B80" s="123" t="s">
        <v>36</v>
      </c>
      <c r="C80" s="123" t="s">
        <v>37</v>
      </c>
      <c r="D80" s="123" t="s">
        <v>72</v>
      </c>
      <c r="E80" s="123" t="s">
        <v>101</v>
      </c>
      <c r="F80" s="123" t="s">
        <v>102</v>
      </c>
      <c r="G80" s="128">
        <v>254242190000219</v>
      </c>
      <c r="H80" s="124">
        <v>0</v>
      </c>
      <c r="I80" s="124"/>
      <c r="J80" s="124">
        <f t="shared" ref="J80:J92" si="5">H80+I80</f>
        <v>0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72</v>
      </c>
      <c r="E81" s="123" t="s">
        <v>101</v>
      </c>
      <c r="F81" s="123" t="s">
        <v>115</v>
      </c>
      <c r="G81" s="128">
        <v>254242190000219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hidden="1" customHeight="1" x14ac:dyDescent="0.3">
      <c r="A82" s="123" t="s">
        <v>39</v>
      </c>
      <c r="B82" s="123" t="s">
        <v>36</v>
      </c>
      <c r="C82" s="123" t="s">
        <v>37</v>
      </c>
      <c r="D82" s="123" t="s">
        <v>72</v>
      </c>
      <c r="E82" s="123" t="s">
        <v>103</v>
      </c>
      <c r="F82" s="123" t="s">
        <v>104</v>
      </c>
      <c r="G82" s="128">
        <v>254242190000219</v>
      </c>
      <c r="H82" s="124">
        <v>0</v>
      </c>
      <c r="I82" s="124"/>
      <c r="J82" s="124">
        <f t="shared" si="5"/>
        <v>0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72</v>
      </c>
      <c r="E83" s="123" t="s">
        <v>41</v>
      </c>
      <c r="F83" s="123">
        <v>221200</v>
      </c>
      <c r="G83" s="128">
        <v>254242190000219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72</v>
      </c>
      <c r="E84" s="123" t="s">
        <v>41</v>
      </c>
      <c r="F84" s="123" t="s">
        <v>131</v>
      </c>
      <c r="G84" s="128">
        <v>254242190000219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72</v>
      </c>
      <c r="E85" s="123" t="s">
        <v>41</v>
      </c>
      <c r="F85" s="123" t="s">
        <v>84</v>
      </c>
      <c r="G85" s="128">
        <v>254242190000219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72</v>
      </c>
      <c r="E86" s="123" t="s">
        <v>41</v>
      </c>
      <c r="F86" s="123" t="s">
        <v>76</v>
      </c>
      <c r="G86" s="128">
        <v>254242190000219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72</v>
      </c>
      <c r="E87" s="123" t="s">
        <v>41</v>
      </c>
      <c r="F87" s="123" t="s">
        <v>116</v>
      </c>
      <c r="G87" s="128">
        <v>254242190000219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72</v>
      </c>
      <c r="E88" s="123" t="s">
        <v>41</v>
      </c>
      <c r="F88" s="123" t="s">
        <v>78</v>
      </c>
      <c r="G88" s="128">
        <v>254242190000219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72</v>
      </c>
      <c r="E89" s="123" t="s">
        <v>41</v>
      </c>
      <c r="F89" s="123" t="s">
        <v>133</v>
      </c>
      <c r="G89" s="128">
        <v>254242190000219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72</v>
      </c>
      <c r="E90" s="123" t="s">
        <v>41</v>
      </c>
      <c r="F90" s="123" t="s">
        <v>88</v>
      </c>
      <c r="G90" s="128">
        <v>254242190000219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72</v>
      </c>
      <c r="E91" s="123" t="s">
        <v>41</v>
      </c>
      <c r="F91" s="123" t="s">
        <v>90</v>
      </c>
      <c r="G91" s="128">
        <v>254242190000219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72</v>
      </c>
      <c r="E92" s="123">
        <v>244</v>
      </c>
      <c r="F92" s="123" t="s">
        <v>107</v>
      </c>
      <c r="G92" s="128">
        <v>254242190000219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hidden="1" customHeight="1" x14ac:dyDescent="0.3">
      <c r="A93" s="125" t="s">
        <v>165</v>
      </c>
      <c r="B93" s="126"/>
      <c r="C93" s="126"/>
      <c r="D93" s="126"/>
      <c r="E93" s="126"/>
      <c r="F93" s="126"/>
      <c r="G93" s="126"/>
      <c r="H93" s="127">
        <f t="shared" ref="H93:P93" si="8">SUM(H80:H92)</f>
        <v>0</v>
      </c>
      <c r="I93" s="127">
        <f t="shared" si="8"/>
        <v>0</v>
      </c>
      <c r="J93" s="127">
        <f t="shared" si="8"/>
        <v>0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hidden="1" customHeight="1" x14ac:dyDescent="0.3">
      <c r="A94" s="183" t="s">
        <v>237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hidden="1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151</v>
      </c>
      <c r="H95" s="124">
        <v>0</v>
      </c>
      <c r="I95" s="124"/>
      <c r="J95" s="124">
        <f>H95+I95</f>
        <v>0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hidden="1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151</v>
      </c>
      <c r="H96" s="124">
        <v>0</v>
      </c>
      <c r="I96" s="124"/>
      <c r="J96" s="124">
        <f>H96+I96</f>
        <v>0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hidden="1" customHeight="1" x14ac:dyDescent="0.3">
      <c r="A97" s="125" t="s">
        <v>238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0</v>
      </c>
      <c r="J97" s="127">
        <f t="shared" si="9"/>
        <v>0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24" hidden="1" customHeight="1" x14ac:dyDescent="0.3">
      <c r="A114" s="183" t="s">
        <v>251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hidden="1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173</v>
      </c>
      <c r="H115" s="124">
        <v>0</v>
      </c>
      <c r="I115" s="124"/>
      <c r="J115" s="124">
        <f>H115+I115</f>
        <v>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hidden="1" customHeight="1" x14ac:dyDescent="0.3">
      <c r="A116" s="125" t="s">
        <v>252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0</v>
      </c>
      <c r="I116" s="127">
        <f t="shared" si="14"/>
        <v>0</v>
      </c>
      <c r="J116" s="127">
        <f t="shared" si="14"/>
        <v>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5">SUM(L118:L118)</f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6">SUM(H120:H120)</f>
        <v>0</v>
      </c>
      <c r="I121" s="127">
        <f t="shared" si="16"/>
        <v>0</v>
      </c>
      <c r="J121" s="127">
        <f t="shared" si="16"/>
        <v>0</v>
      </c>
      <c r="K121" s="127">
        <f t="shared" si="16"/>
        <v>0</v>
      </c>
      <c r="L121" s="127">
        <f t="shared" si="16"/>
        <v>0</v>
      </c>
      <c r="M121" s="127">
        <f t="shared" si="16"/>
        <v>0</v>
      </c>
      <c r="N121" s="127">
        <f t="shared" si="16"/>
        <v>0</v>
      </c>
      <c r="O121" s="127">
        <f t="shared" si="16"/>
        <v>0</v>
      </c>
      <c r="P121" s="127">
        <f t="shared" si="16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7">H123+I123</f>
        <v>0</v>
      </c>
      <c r="K123" s="133">
        <v>0</v>
      </c>
      <c r="L123" s="133"/>
      <c r="M123" s="133">
        <f t="shared" ref="M123:M128" si="18">K123+L123</f>
        <v>0</v>
      </c>
      <c r="N123" s="133">
        <v>0</v>
      </c>
      <c r="O123" s="133"/>
      <c r="P123" s="133">
        <f t="shared" ref="P123:P128" si="19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7"/>
        <v>0</v>
      </c>
      <c r="K128" s="133">
        <v>0</v>
      </c>
      <c r="L128" s="133"/>
      <c r="M128" s="133">
        <f t="shared" si="18"/>
        <v>0</v>
      </c>
      <c r="N128" s="133">
        <v>0</v>
      </c>
      <c r="O128" s="133"/>
      <c r="P128" s="133">
        <f t="shared" si="19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0">SUM(H123:H128)</f>
        <v>0</v>
      </c>
      <c r="I129" s="127">
        <f t="shared" si="20"/>
        <v>0</v>
      </c>
      <c r="J129" s="127">
        <f t="shared" si="20"/>
        <v>0</v>
      </c>
      <c r="K129" s="127">
        <f t="shared" si="20"/>
        <v>0</v>
      </c>
      <c r="L129" s="127">
        <f t="shared" si="20"/>
        <v>0</v>
      </c>
      <c r="M129" s="127">
        <f t="shared" si="20"/>
        <v>0</v>
      </c>
      <c r="N129" s="127">
        <f t="shared" si="20"/>
        <v>0</v>
      </c>
      <c r="O129" s="127">
        <f t="shared" si="20"/>
        <v>0</v>
      </c>
      <c r="P129" s="127">
        <f t="shared" si="20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1">H131+I131</f>
        <v>0</v>
      </c>
      <c r="K131" s="124">
        <v>0</v>
      </c>
      <c r="L131" s="124"/>
      <c r="M131" s="124">
        <f t="shared" ref="M131:M136" si="22">K131+L131</f>
        <v>0</v>
      </c>
      <c r="N131" s="124">
        <v>0</v>
      </c>
      <c r="O131" s="124"/>
      <c r="P131" s="124">
        <f t="shared" ref="P131:P136" si="23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1"/>
        <v>0</v>
      </c>
      <c r="K136" s="124">
        <v>0</v>
      </c>
      <c r="L136" s="124"/>
      <c r="M136" s="124">
        <f t="shared" si="22"/>
        <v>0</v>
      </c>
      <c r="N136" s="124">
        <v>0</v>
      </c>
      <c r="O136" s="124"/>
      <c r="P136" s="124">
        <f t="shared" si="23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4">SUM(H131:H136)</f>
        <v>0</v>
      </c>
      <c r="I137" s="130">
        <f t="shared" si="24"/>
        <v>0</v>
      </c>
      <c r="J137" s="130">
        <f t="shared" si="24"/>
        <v>0</v>
      </c>
      <c r="K137" s="130">
        <f t="shared" si="24"/>
        <v>0</v>
      </c>
      <c r="L137" s="130">
        <f t="shared" si="24"/>
        <v>0</v>
      </c>
      <c r="M137" s="130">
        <f t="shared" si="24"/>
        <v>0</v>
      </c>
      <c r="N137" s="130">
        <f t="shared" si="24"/>
        <v>0</v>
      </c>
      <c r="O137" s="130">
        <f t="shared" si="24"/>
        <v>0</v>
      </c>
      <c r="P137" s="130">
        <f t="shared" si="24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5">SUM(H139)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.6" customHeight="1" x14ac:dyDescent="0.3">
      <c r="G141" s="129" t="s">
        <v>79</v>
      </c>
      <c r="H141" s="127">
        <f t="shared" ref="H141:P141" si="26">H78+H93+H110+H113+H116+H119+H121+H105+H97+H101+H129</f>
        <v>4214467.1300000008</v>
      </c>
      <c r="I141" s="127">
        <f t="shared" si="26"/>
        <v>10000</v>
      </c>
      <c r="J141" s="127">
        <f t="shared" si="26"/>
        <v>4224467.1300000008</v>
      </c>
      <c r="K141" s="127">
        <f t="shared" si="26"/>
        <v>4604820.33</v>
      </c>
      <c r="L141" s="127">
        <f t="shared" si="26"/>
        <v>0</v>
      </c>
      <c r="M141" s="127">
        <f t="shared" si="26"/>
        <v>4604820.33</v>
      </c>
      <c r="N141" s="127">
        <f t="shared" si="26"/>
        <v>5048612.8600000013</v>
      </c>
      <c r="O141" s="127">
        <f t="shared" si="26"/>
        <v>0</v>
      </c>
      <c r="P141" s="127">
        <f t="shared" si="26"/>
        <v>5048612.8600000013</v>
      </c>
    </row>
    <row r="143" spans="1:16" hidden="1" x14ac:dyDescent="0.3"/>
    <row r="145" spans="1:7" s="137" customFormat="1" ht="15.6" x14ac:dyDescent="0.3">
      <c r="A145" s="136" t="s">
        <v>80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B146" s="110" t="s">
        <v>81</v>
      </c>
      <c r="F146" s="110" t="s">
        <v>82</v>
      </c>
    </row>
    <row r="148" spans="1:7" s="137" customFormat="1" ht="15.6" x14ac:dyDescent="0.3">
      <c r="A148" s="136" t="s">
        <v>127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207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"15" января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8:P138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17:P117"/>
    <mergeCell ref="A122:P122"/>
    <mergeCell ref="A130:P130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tabSelected="1" view="pageBreakPreview" topLeftCell="A98" zoomScale="60" zoomScaleNormal="70" workbookViewId="0">
      <selection activeCell="K149" sqref="K14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365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366</v>
      </c>
      <c r="C22" s="195"/>
      <c r="D22" s="195"/>
      <c r="E22" s="195"/>
      <c r="F22" s="195"/>
      <c r="G22" s="195"/>
      <c r="H22" s="112" t="str">
        <f>L18</f>
        <v>"14" мая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"14" мая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367</v>
      </c>
      <c r="I34" s="123" t="s">
        <v>218</v>
      </c>
      <c r="J34" s="123" t="s">
        <v>219</v>
      </c>
      <c r="K34" s="123" t="str">
        <f>H34</f>
        <v>на 13.05.2026 г</v>
      </c>
      <c r="L34" s="123" t="s">
        <v>218</v>
      </c>
      <c r="M34" s="123" t="s">
        <v>219</v>
      </c>
      <c r="N34" s="123" t="str">
        <f>H34</f>
        <v>на 13.05.2026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25000</v>
      </c>
      <c r="I45" s="124"/>
      <c r="J45" s="124">
        <f t="shared" si="1"/>
        <v>25000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105130</v>
      </c>
      <c r="I49" s="124"/>
      <c r="J49" s="124">
        <f t="shared" si="1"/>
        <v>105130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4428596.1300000008</v>
      </c>
      <c r="I78" s="127">
        <f t="shared" si="4"/>
        <v>0</v>
      </c>
      <c r="J78" s="127">
        <f t="shared" si="4"/>
        <v>4428596.1300000008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24000</v>
      </c>
      <c r="I84" s="124"/>
      <c r="J84" s="124">
        <f>H84+I84</f>
        <v>24000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2500</v>
      </c>
      <c r="I85" s="124"/>
      <c r="J85" s="124">
        <f>H85+I85</f>
        <v>2500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297500</v>
      </c>
      <c r="I86" s="124"/>
      <c r="J86" s="124">
        <f t="shared" si="5"/>
        <v>297500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23911629.240000002</v>
      </c>
      <c r="I92" s="127">
        <f t="shared" ref="I92:P92" si="8">SUM(I80:I91)</f>
        <v>0</v>
      </c>
      <c r="J92" s="127">
        <f t="shared" si="8"/>
        <v>23911629.240000002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83" t="s">
        <v>305</v>
      </c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83" t="s">
        <v>323</v>
      </c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83" t="s">
        <v>319</v>
      </c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83" t="s">
        <v>294</v>
      </c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83" t="s">
        <v>315</v>
      </c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37.200000000000003" customHeight="1" x14ac:dyDescent="0.3">
      <c r="A114" s="183" t="s">
        <v>299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587190</v>
      </c>
      <c r="I115" s="124">
        <v>805</v>
      </c>
      <c r="J115" s="124">
        <f>H115+I115</f>
        <v>587995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587190</v>
      </c>
      <c r="I116" s="127">
        <f t="shared" si="15"/>
        <v>805</v>
      </c>
      <c r="J116" s="127">
        <f t="shared" si="15"/>
        <v>587995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6">SUM(L118:L118)</f>
        <v>0</v>
      </c>
      <c r="M119" s="127">
        <f t="shared" si="16"/>
        <v>0</v>
      </c>
      <c r="N119" s="127">
        <f t="shared" si="16"/>
        <v>0</v>
      </c>
      <c r="O119" s="127">
        <f t="shared" si="16"/>
        <v>0</v>
      </c>
      <c r="P119" s="127">
        <f t="shared" si="16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7">SUM(H120:H120)</f>
        <v>0</v>
      </c>
      <c r="I121" s="127">
        <f t="shared" si="17"/>
        <v>0</v>
      </c>
      <c r="J121" s="127">
        <f t="shared" si="17"/>
        <v>0</v>
      </c>
      <c r="K121" s="127">
        <f t="shared" si="17"/>
        <v>0</v>
      </c>
      <c r="L121" s="127">
        <f t="shared" si="17"/>
        <v>0</v>
      </c>
      <c r="M121" s="127">
        <f t="shared" si="17"/>
        <v>0</v>
      </c>
      <c r="N121" s="127">
        <f t="shared" si="17"/>
        <v>0</v>
      </c>
      <c r="O121" s="127">
        <f t="shared" si="17"/>
        <v>0</v>
      </c>
      <c r="P121" s="127">
        <f t="shared" si="17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8">H123+I123</f>
        <v>0</v>
      </c>
      <c r="K123" s="133">
        <v>0</v>
      </c>
      <c r="L123" s="133"/>
      <c r="M123" s="133">
        <f t="shared" ref="M123:M128" si="19">K123+L123</f>
        <v>0</v>
      </c>
      <c r="N123" s="133">
        <v>0</v>
      </c>
      <c r="O123" s="133"/>
      <c r="P123" s="133">
        <f t="shared" ref="P123:P128" si="20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8"/>
        <v>0</v>
      </c>
      <c r="K124" s="133">
        <v>0</v>
      </c>
      <c r="L124" s="133"/>
      <c r="M124" s="133">
        <f t="shared" si="19"/>
        <v>0</v>
      </c>
      <c r="N124" s="133">
        <v>0</v>
      </c>
      <c r="O124" s="133"/>
      <c r="P124" s="133">
        <f t="shared" si="20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1">SUM(H123:H128)</f>
        <v>0</v>
      </c>
      <c r="I129" s="127">
        <f t="shared" si="21"/>
        <v>0</v>
      </c>
      <c r="J129" s="127">
        <f t="shared" si="21"/>
        <v>0</v>
      </c>
      <c r="K129" s="127">
        <f t="shared" si="21"/>
        <v>0</v>
      </c>
      <c r="L129" s="127">
        <f t="shared" si="21"/>
        <v>0</v>
      </c>
      <c r="M129" s="127">
        <f t="shared" si="21"/>
        <v>0</v>
      </c>
      <c r="N129" s="127">
        <f t="shared" si="21"/>
        <v>0</v>
      </c>
      <c r="O129" s="127">
        <f t="shared" si="21"/>
        <v>0</v>
      </c>
      <c r="P129" s="127">
        <f t="shared" si="21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2">H131+I131</f>
        <v>0</v>
      </c>
      <c r="K131" s="124">
        <v>0</v>
      </c>
      <c r="L131" s="124"/>
      <c r="M131" s="124">
        <f t="shared" ref="M131:M136" si="23">K131+L131</f>
        <v>0</v>
      </c>
      <c r="N131" s="124">
        <v>0</v>
      </c>
      <c r="O131" s="124"/>
      <c r="P131" s="124">
        <f t="shared" ref="P131:P136" si="24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2"/>
        <v>0</v>
      </c>
      <c r="K132" s="124">
        <v>0</v>
      </c>
      <c r="L132" s="124"/>
      <c r="M132" s="124">
        <f t="shared" si="23"/>
        <v>0</v>
      </c>
      <c r="N132" s="124">
        <v>0</v>
      </c>
      <c r="O132" s="124"/>
      <c r="P132" s="124">
        <f t="shared" si="24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5">SUM(H131:H136)</f>
        <v>0</v>
      </c>
      <c r="I137" s="130">
        <f t="shared" si="25"/>
        <v>0</v>
      </c>
      <c r="J137" s="130">
        <f t="shared" si="25"/>
        <v>0</v>
      </c>
      <c r="K137" s="130">
        <f t="shared" si="25"/>
        <v>0</v>
      </c>
      <c r="L137" s="130">
        <f t="shared" si="25"/>
        <v>0</v>
      </c>
      <c r="M137" s="130">
        <f t="shared" si="25"/>
        <v>0</v>
      </c>
      <c r="N137" s="130">
        <f t="shared" si="25"/>
        <v>0</v>
      </c>
      <c r="O137" s="130">
        <f t="shared" si="25"/>
        <v>0</v>
      </c>
      <c r="P137" s="130">
        <f t="shared" si="25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6">SUM(H139)</f>
        <v>0</v>
      </c>
      <c r="I140" s="130">
        <f t="shared" si="26"/>
        <v>0</v>
      </c>
      <c r="J140" s="130">
        <f t="shared" si="26"/>
        <v>0</v>
      </c>
      <c r="K140" s="130">
        <f t="shared" si="26"/>
        <v>0</v>
      </c>
      <c r="L140" s="130">
        <f t="shared" si="26"/>
        <v>0</v>
      </c>
      <c r="M140" s="130">
        <f t="shared" si="26"/>
        <v>0</v>
      </c>
      <c r="N140" s="130">
        <f t="shared" si="26"/>
        <v>0</v>
      </c>
      <c r="O140" s="130">
        <f t="shared" si="26"/>
        <v>0</v>
      </c>
      <c r="P140" s="130">
        <f t="shared" si="26"/>
        <v>0</v>
      </c>
    </row>
    <row r="141" spans="1:16" ht="24.6" customHeight="1" x14ac:dyDescent="0.3">
      <c r="G141" s="129" t="s">
        <v>79</v>
      </c>
      <c r="H141" s="127">
        <f t="shared" ref="H141:P141" si="27">H78+H92+H107+H119+H121+H96+H100+H129+H116+H113+H111+H104</f>
        <v>32861866.080000006</v>
      </c>
      <c r="I141" s="127">
        <f t="shared" si="27"/>
        <v>805</v>
      </c>
      <c r="J141" s="127">
        <f t="shared" si="27"/>
        <v>32862671.080000006</v>
      </c>
      <c r="K141" s="127">
        <f t="shared" si="27"/>
        <v>4604820.33</v>
      </c>
      <c r="L141" s="127">
        <f t="shared" si="27"/>
        <v>0</v>
      </c>
      <c r="M141" s="127">
        <f t="shared" si="27"/>
        <v>4604820.33</v>
      </c>
      <c r="N141" s="127">
        <f t="shared" si="27"/>
        <v>5048612.8600000013</v>
      </c>
      <c r="O141" s="127">
        <f t="shared" si="27"/>
        <v>0</v>
      </c>
      <c r="P141" s="127">
        <f t="shared" si="27"/>
        <v>5048612.8600000013</v>
      </c>
    </row>
    <row r="143" spans="1:16" hidden="1" x14ac:dyDescent="0.3"/>
    <row r="145" spans="1:7" s="137" customFormat="1" ht="15.6" x14ac:dyDescent="0.3">
      <c r="A145" s="136" t="s">
        <v>335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A146" s="110" t="s">
        <v>83</v>
      </c>
      <c r="B146" s="110" t="s">
        <v>81</v>
      </c>
      <c r="F146" s="110" t="s">
        <v>82</v>
      </c>
    </row>
    <row r="148" spans="1:7" s="137" customFormat="1" ht="15.6" x14ac:dyDescent="0.3">
      <c r="A148" s="136" t="s">
        <v>336</v>
      </c>
      <c r="B148" s="136"/>
      <c r="C148" s="136"/>
      <c r="D148" s="136"/>
      <c r="E148" s="136"/>
      <c r="F148" s="136" t="s">
        <v>363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337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"14" мая 2026 г.</v>
      </c>
    </row>
  </sheetData>
  <mergeCells count="26">
    <mergeCell ref="A108:P108"/>
    <mergeCell ref="A114:P114"/>
    <mergeCell ref="A117:P117"/>
    <mergeCell ref="A122:P122"/>
    <mergeCell ref="A130:P130"/>
    <mergeCell ref="A138:P138"/>
    <mergeCell ref="A36:P36"/>
    <mergeCell ref="A79:P79"/>
    <mergeCell ref="A93:P93"/>
    <mergeCell ref="A97:P97"/>
    <mergeCell ref="A101:P101"/>
    <mergeCell ref="A105:P105"/>
    <mergeCell ref="L17:M17"/>
    <mergeCell ref="N17:P17"/>
    <mergeCell ref="A20:P20"/>
    <mergeCell ref="B22:G22"/>
    <mergeCell ref="A23:N23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57" zoomScale="60" zoomScaleNormal="60" workbookViewId="0">
      <selection activeCell="I150" sqref="I150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289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288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272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273</v>
      </c>
      <c r="C22" s="195"/>
      <c r="D22" s="195"/>
      <c r="E22" s="195"/>
      <c r="F22" s="195"/>
      <c r="G22" s="195"/>
      <c r="H22" s="112" t="str">
        <f>L18</f>
        <v>"22" января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"22"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290</v>
      </c>
      <c r="I34" s="123" t="s">
        <v>218</v>
      </c>
      <c r="J34" s="123" t="s">
        <v>219</v>
      </c>
      <c r="K34" s="123" t="str">
        <f>H34</f>
        <v>на 15.01.2026 г</v>
      </c>
      <c r="L34" s="123" t="s">
        <v>218</v>
      </c>
      <c r="M34" s="123" t="s">
        <v>219</v>
      </c>
      <c r="N34" s="123" t="str">
        <f>H34</f>
        <v>на 15.01.2026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0</v>
      </c>
      <c r="I80" s="124">
        <v>18116458.710000001</v>
      </c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23" t="s">
        <v>275</v>
      </c>
      <c r="E82" s="123" t="s">
        <v>103</v>
      </c>
      <c r="F82" s="123" t="s">
        <v>104</v>
      </c>
      <c r="G82" s="128">
        <v>264272750000219</v>
      </c>
      <c r="H82" s="124">
        <v>0</v>
      </c>
      <c r="I82" s="124">
        <v>5471170.5300000003</v>
      </c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0</v>
      </c>
      <c r="I93" s="127">
        <f t="shared" si="8"/>
        <v>23587629.240000002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hidden="1" customHeight="1" x14ac:dyDescent="0.3">
      <c r="A94" s="183" t="s">
        <v>237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hidden="1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151</v>
      </c>
      <c r="H95" s="124">
        <v>0</v>
      </c>
      <c r="I95" s="124"/>
      <c r="J95" s="124">
        <f>H95+I95</f>
        <v>0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hidden="1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151</v>
      </c>
      <c r="H96" s="124">
        <v>0</v>
      </c>
      <c r="I96" s="124"/>
      <c r="J96" s="124">
        <f>H96+I96</f>
        <v>0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hidden="1" customHeight="1" x14ac:dyDescent="0.3">
      <c r="A97" s="125" t="s">
        <v>238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0</v>
      </c>
      <c r="J97" s="127">
        <f t="shared" si="9"/>
        <v>0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24" hidden="1" customHeight="1" x14ac:dyDescent="0.3">
      <c r="A114" s="183" t="s">
        <v>251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hidden="1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173</v>
      </c>
      <c r="H115" s="124">
        <v>0</v>
      </c>
      <c r="I115" s="124"/>
      <c r="J115" s="124">
        <f>H115+I115</f>
        <v>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hidden="1" customHeight="1" x14ac:dyDescent="0.3">
      <c r="A116" s="125" t="s">
        <v>252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0</v>
      </c>
      <c r="I116" s="127">
        <f t="shared" si="14"/>
        <v>0</v>
      </c>
      <c r="J116" s="127">
        <f t="shared" si="14"/>
        <v>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5">SUM(L118:L118)</f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6">SUM(H120:H120)</f>
        <v>0</v>
      </c>
      <c r="I121" s="127">
        <f t="shared" si="16"/>
        <v>0</v>
      </c>
      <c r="J121" s="127">
        <f t="shared" si="16"/>
        <v>0</v>
      </c>
      <c r="K121" s="127">
        <f t="shared" si="16"/>
        <v>0</v>
      </c>
      <c r="L121" s="127">
        <f t="shared" si="16"/>
        <v>0</v>
      </c>
      <c r="M121" s="127">
        <f t="shared" si="16"/>
        <v>0</v>
      </c>
      <c r="N121" s="127">
        <f t="shared" si="16"/>
        <v>0</v>
      </c>
      <c r="O121" s="127">
        <f t="shared" si="16"/>
        <v>0</v>
      </c>
      <c r="P121" s="127">
        <f t="shared" si="16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7">H123+I123</f>
        <v>0</v>
      </c>
      <c r="K123" s="133">
        <v>0</v>
      </c>
      <c r="L123" s="133"/>
      <c r="M123" s="133">
        <f t="shared" ref="M123:M128" si="18">K123+L123</f>
        <v>0</v>
      </c>
      <c r="N123" s="133">
        <v>0</v>
      </c>
      <c r="O123" s="133"/>
      <c r="P123" s="133">
        <f t="shared" ref="P123:P128" si="19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7"/>
        <v>0</v>
      </c>
      <c r="K128" s="133">
        <v>0</v>
      </c>
      <c r="L128" s="133"/>
      <c r="M128" s="133">
        <f t="shared" si="18"/>
        <v>0</v>
      </c>
      <c r="N128" s="133">
        <v>0</v>
      </c>
      <c r="O128" s="133"/>
      <c r="P128" s="133">
        <f t="shared" si="19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0">SUM(H123:H128)</f>
        <v>0</v>
      </c>
      <c r="I129" s="127">
        <f t="shared" si="20"/>
        <v>0</v>
      </c>
      <c r="J129" s="127">
        <f t="shared" si="20"/>
        <v>0</v>
      </c>
      <c r="K129" s="127">
        <f t="shared" si="20"/>
        <v>0</v>
      </c>
      <c r="L129" s="127">
        <f t="shared" si="20"/>
        <v>0</v>
      </c>
      <c r="M129" s="127">
        <f t="shared" si="20"/>
        <v>0</v>
      </c>
      <c r="N129" s="127">
        <f t="shared" si="20"/>
        <v>0</v>
      </c>
      <c r="O129" s="127">
        <f t="shared" si="20"/>
        <v>0</v>
      </c>
      <c r="P129" s="127">
        <f t="shared" si="20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1">H131+I131</f>
        <v>0</v>
      </c>
      <c r="K131" s="124">
        <v>0</v>
      </c>
      <c r="L131" s="124"/>
      <c r="M131" s="124">
        <f t="shared" ref="M131:M136" si="22">K131+L131</f>
        <v>0</v>
      </c>
      <c r="N131" s="124">
        <v>0</v>
      </c>
      <c r="O131" s="124"/>
      <c r="P131" s="124">
        <f t="shared" ref="P131:P136" si="23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1"/>
        <v>0</v>
      </c>
      <c r="K136" s="124">
        <v>0</v>
      </c>
      <c r="L136" s="124"/>
      <c r="M136" s="124">
        <f t="shared" si="22"/>
        <v>0</v>
      </c>
      <c r="N136" s="124">
        <v>0</v>
      </c>
      <c r="O136" s="124"/>
      <c r="P136" s="124">
        <f t="shared" si="23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4">SUM(H131:H136)</f>
        <v>0</v>
      </c>
      <c r="I137" s="130">
        <f t="shared" si="24"/>
        <v>0</v>
      </c>
      <c r="J137" s="130">
        <f t="shared" si="24"/>
        <v>0</v>
      </c>
      <c r="K137" s="130">
        <f t="shared" si="24"/>
        <v>0</v>
      </c>
      <c r="L137" s="130">
        <f t="shared" si="24"/>
        <v>0</v>
      </c>
      <c r="M137" s="130">
        <f t="shared" si="24"/>
        <v>0</v>
      </c>
      <c r="N137" s="130">
        <f t="shared" si="24"/>
        <v>0</v>
      </c>
      <c r="O137" s="130">
        <f t="shared" si="24"/>
        <v>0</v>
      </c>
      <c r="P137" s="130">
        <f t="shared" si="24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5">SUM(H139)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.6" customHeight="1" x14ac:dyDescent="0.3">
      <c r="G141" s="129" t="s">
        <v>79</v>
      </c>
      <c r="H141" s="127">
        <f t="shared" ref="H141:P141" si="26">H78+H93+H110+H113+H116+H119+H121+H105+H97+H101+H129</f>
        <v>4224467.1300000008</v>
      </c>
      <c r="I141" s="127">
        <f t="shared" si="26"/>
        <v>23587629.240000002</v>
      </c>
      <c r="J141" s="127">
        <f t="shared" si="26"/>
        <v>27812096.370000005</v>
      </c>
      <c r="K141" s="127">
        <f t="shared" si="26"/>
        <v>4604820.33</v>
      </c>
      <c r="L141" s="127">
        <f t="shared" si="26"/>
        <v>0</v>
      </c>
      <c r="M141" s="127">
        <f t="shared" si="26"/>
        <v>4604820.33</v>
      </c>
      <c r="N141" s="127">
        <f t="shared" si="26"/>
        <v>5048612.8600000013</v>
      </c>
      <c r="O141" s="127">
        <f t="shared" si="26"/>
        <v>0</v>
      </c>
      <c r="P141" s="127">
        <f t="shared" si="26"/>
        <v>5048612.8600000013</v>
      </c>
    </row>
    <row r="143" spans="1:16" hidden="1" x14ac:dyDescent="0.3"/>
    <row r="145" spans="1:7" s="137" customFormat="1" ht="15.6" x14ac:dyDescent="0.3">
      <c r="A145" s="136" t="s">
        <v>80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B146" s="110" t="s">
        <v>81</v>
      </c>
      <c r="F146" s="110" t="s">
        <v>82</v>
      </c>
    </row>
    <row r="148" spans="1:7" s="137" customFormat="1" ht="15.6" x14ac:dyDescent="0.3">
      <c r="A148" s="136" t="s">
        <v>127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207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"22" января 2026 г.</v>
      </c>
    </row>
  </sheetData>
  <mergeCells count="26">
    <mergeCell ref="A138:P138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17:P117"/>
    <mergeCell ref="A122:P122"/>
    <mergeCell ref="A130:P130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57" zoomScale="60" zoomScaleNormal="60" workbookViewId="0">
      <selection activeCell="D82" sqref="D82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293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292</v>
      </c>
      <c r="C22" s="195"/>
      <c r="D22" s="195"/>
      <c r="E22" s="195"/>
      <c r="F22" s="195"/>
      <c r="G22" s="195"/>
      <c r="H22" s="112" t="str">
        <f>L18</f>
        <v>"26" января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"26"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291</v>
      </c>
      <c r="I34" s="123" t="s">
        <v>218</v>
      </c>
      <c r="J34" s="123" t="s">
        <v>219</v>
      </c>
      <c r="K34" s="123" t="str">
        <f>H34</f>
        <v>на 22.01.2026 г</v>
      </c>
      <c r="L34" s="123" t="s">
        <v>218</v>
      </c>
      <c r="M34" s="123" t="s">
        <v>219</v>
      </c>
      <c r="N34" s="123" t="str">
        <f>H34</f>
        <v>на 22.01.2026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/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23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hidden="1" customHeight="1" x14ac:dyDescent="0.3">
      <c r="A94" s="183" t="s">
        <v>237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hidden="1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151</v>
      </c>
      <c r="H95" s="124">
        <v>0</v>
      </c>
      <c r="I95" s="124"/>
      <c r="J95" s="124">
        <f>H95+I95</f>
        <v>0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hidden="1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151</v>
      </c>
      <c r="H96" s="124">
        <v>0</v>
      </c>
      <c r="I96" s="124"/>
      <c r="J96" s="124">
        <f>H96+I96</f>
        <v>0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hidden="1" customHeight="1" x14ac:dyDescent="0.3">
      <c r="A97" s="125" t="s">
        <v>238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0</v>
      </c>
      <c r="J97" s="127">
        <f t="shared" si="9"/>
        <v>0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83" t="s">
        <v>294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0</v>
      </c>
      <c r="I115" s="124">
        <v>200000</v>
      </c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0</v>
      </c>
      <c r="I116" s="127">
        <f t="shared" si="14"/>
        <v>200000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5">SUM(L118:L118)</f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6">SUM(H120:H120)</f>
        <v>0</v>
      </c>
      <c r="I121" s="127">
        <f t="shared" si="16"/>
        <v>0</v>
      </c>
      <c r="J121" s="127">
        <f t="shared" si="16"/>
        <v>0</v>
      </c>
      <c r="K121" s="127">
        <f t="shared" si="16"/>
        <v>0</v>
      </c>
      <c r="L121" s="127">
        <f t="shared" si="16"/>
        <v>0</v>
      </c>
      <c r="M121" s="127">
        <f t="shared" si="16"/>
        <v>0</v>
      </c>
      <c r="N121" s="127">
        <f t="shared" si="16"/>
        <v>0</v>
      </c>
      <c r="O121" s="127">
        <f t="shared" si="16"/>
        <v>0</v>
      </c>
      <c r="P121" s="127">
        <f t="shared" si="16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7">H123+I123</f>
        <v>0</v>
      </c>
      <c r="K123" s="133">
        <v>0</v>
      </c>
      <c r="L123" s="133"/>
      <c r="M123" s="133">
        <f t="shared" ref="M123:M128" si="18">K123+L123</f>
        <v>0</v>
      </c>
      <c r="N123" s="133">
        <v>0</v>
      </c>
      <c r="O123" s="133"/>
      <c r="P123" s="133">
        <f t="shared" ref="P123:P128" si="19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7"/>
        <v>0</v>
      </c>
      <c r="K128" s="133">
        <v>0</v>
      </c>
      <c r="L128" s="133"/>
      <c r="M128" s="133">
        <f t="shared" si="18"/>
        <v>0</v>
      </c>
      <c r="N128" s="133">
        <v>0</v>
      </c>
      <c r="O128" s="133"/>
      <c r="P128" s="133">
        <f t="shared" si="19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0">SUM(H123:H128)</f>
        <v>0</v>
      </c>
      <c r="I129" s="127">
        <f t="shared" si="20"/>
        <v>0</v>
      </c>
      <c r="J129" s="127">
        <f t="shared" si="20"/>
        <v>0</v>
      </c>
      <c r="K129" s="127">
        <f t="shared" si="20"/>
        <v>0</v>
      </c>
      <c r="L129" s="127">
        <f t="shared" si="20"/>
        <v>0</v>
      </c>
      <c r="M129" s="127">
        <f t="shared" si="20"/>
        <v>0</v>
      </c>
      <c r="N129" s="127">
        <f t="shared" si="20"/>
        <v>0</v>
      </c>
      <c r="O129" s="127">
        <f t="shared" si="20"/>
        <v>0</v>
      </c>
      <c r="P129" s="127">
        <f t="shared" si="20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1">H131+I131</f>
        <v>0</v>
      </c>
      <c r="K131" s="124">
        <v>0</v>
      </c>
      <c r="L131" s="124"/>
      <c r="M131" s="124">
        <f t="shared" ref="M131:M136" si="22">K131+L131</f>
        <v>0</v>
      </c>
      <c r="N131" s="124">
        <v>0</v>
      </c>
      <c r="O131" s="124"/>
      <c r="P131" s="124">
        <f t="shared" ref="P131:P136" si="23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1"/>
        <v>0</v>
      </c>
      <c r="K136" s="124">
        <v>0</v>
      </c>
      <c r="L136" s="124"/>
      <c r="M136" s="124">
        <f t="shared" si="22"/>
        <v>0</v>
      </c>
      <c r="N136" s="124">
        <v>0</v>
      </c>
      <c r="O136" s="124"/>
      <c r="P136" s="124">
        <f t="shared" si="23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4">SUM(H131:H136)</f>
        <v>0</v>
      </c>
      <c r="I137" s="130">
        <f t="shared" si="24"/>
        <v>0</v>
      </c>
      <c r="J137" s="130">
        <f t="shared" si="24"/>
        <v>0</v>
      </c>
      <c r="K137" s="130">
        <f t="shared" si="24"/>
        <v>0</v>
      </c>
      <c r="L137" s="130">
        <f t="shared" si="24"/>
        <v>0</v>
      </c>
      <c r="M137" s="130">
        <f t="shared" si="24"/>
        <v>0</v>
      </c>
      <c r="N137" s="130">
        <f t="shared" si="24"/>
        <v>0</v>
      </c>
      <c r="O137" s="130">
        <f t="shared" si="24"/>
        <v>0</v>
      </c>
      <c r="P137" s="130">
        <f t="shared" si="24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5">SUM(H139)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.6" customHeight="1" x14ac:dyDescent="0.3">
      <c r="G141" s="129" t="s">
        <v>79</v>
      </c>
      <c r="H141" s="127">
        <f t="shared" ref="H141:P141" si="26">H78+H93+H110+H113+H116+H119+H121+H105+H97+H101+H129</f>
        <v>27812096.370000005</v>
      </c>
      <c r="I141" s="127">
        <f t="shared" si="26"/>
        <v>200000</v>
      </c>
      <c r="J141" s="127">
        <f t="shared" si="26"/>
        <v>28012096.370000005</v>
      </c>
      <c r="K141" s="127">
        <f t="shared" si="26"/>
        <v>4604820.33</v>
      </c>
      <c r="L141" s="127">
        <f t="shared" si="26"/>
        <v>0</v>
      </c>
      <c r="M141" s="127">
        <f t="shared" si="26"/>
        <v>4604820.33</v>
      </c>
      <c r="N141" s="127">
        <f t="shared" si="26"/>
        <v>5048612.8600000013</v>
      </c>
      <c r="O141" s="127">
        <f t="shared" si="26"/>
        <v>0</v>
      </c>
      <c r="P141" s="127">
        <f t="shared" si="26"/>
        <v>5048612.8600000013</v>
      </c>
    </row>
    <row r="145" spans="1:7" s="137" customFormat="1" ht="15.6" x14ac:dyDescent="0.3">
      <c r="A145" s="136" t="s">
        <v>80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B146" s="110" t="s">
        <v>81</v>
      </c>
      <c r="F146" s="110" t="s">
        <v>82</v>
      </c>
    </row>
    <row r="148" spans="1:7" s="137" customFormat="1" ht="15.6" x14ac:dyDescent="0.3">
      <c r="A148" s="136" t="s">
        <v>127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207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"26" января 2026 г.</v>
      </c>
    </row>
  </sheetData>
  <mergeCells count="26">
    <mergeCell ref="A138:P138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17:P117"/>
    <mergeCell ref="A122:P122"/>
    <mergeCell ref="A130:P130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view="pageBreakPreview" topLeftCell="A65" zoomScale="60" zoomScaleNormal="60" workbookViewId="0">
      <selection activeCell="G97" sqref="G97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298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303</v>
      </c>
      <c r="C22" s="195"/>
      <c r="D22" s="195"/>
      <c r="E22" s="195"/>
      <c r="F22" s="195"/>
      <c r="G22" s="195"/>
      <c r="H22" s="112" t="str">
        <f>L18</f>
        <v>"27" января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302</v>
      </c>
      <c r="I34" s="123" t="s">
        <v>218</v>
      </c>
      <c r="J34" s="123" t="s">
        <v>219</v>
      </c>
      <c r="K34" s="123" t="str">
        <f>H34</f>
        <v>на 26.01.2026 г</v>
      </c>
      <c r="L34" s="123" t="s">
        <v>218</v>
      </c>
      <c r="M34" s="123" t="s">
        <v>219</v>
      </c>
      <c r="N34" s="123" t="str">
        <f>H34</f>
        <v>на 26.01.2026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/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0</v>
      </c>
      <c r="I95" s="124">
        <v>268223.28000000003</v>
      </c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0</v>
      </c>
      <c r="I96" s="124">
        <v>81003.429999999993</v>
      </c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349226.71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83" t="s">
        <v>294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200000</v>
      </c>
      <c r="I115" s="124"/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200000</v>
      </c>
      <c r="I116" s="127">
        <f t="shared" si="14"/>
        <v>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31.2" customHeight="1" x14ac:dyDescent="0.3">
      <c r="A117" s="183" t="s">
        <v>299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1.2" customHeight="1" x14ac:dyDescent="0.3">
      <c r="A118" s="123" t="s">
        <v>55</v>
      </c>
      <c r="B118" s="123" t="s">
        <v>36</v>
      </c>
      <c r="C118" s="123" t="s">
        <v>37</v>
      </c>
      <c r="D118" s="123" t="s">
        <v>171</v>
      </c>
      <c r="E118" s="123" t="s">
        <v>41</v>
      </c>
      <c r="F118" s="123" t="s">
        <v>84</v>
      </c>
      <c r="G118" s="123" t="s">
        <v>300</v>
      </c>
      <c r="H118" s="124">
        <v>0</v>
      </c>
      <c r="I118" s="124">
        <v>787118</v>
      </c>
      <c r="J118" s="124">
        <f>H118+I118</f>
        <v>787118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customHeight="1" x14ac:dyDescent="0.3">
      <c r="A119" s="125" t="s">
        <v>301</v>
      </c>
      <c r="B119" s="126"/>
      <c r="C119" s="126"/>
      <c r="D119" s="126"/>
      <c r="E119" s="126"/>
      <c r="F119" s="126"/>
      <c r="G119" s="126"/>
      <c r="H119" s="127">
        <f t="shared" ref="H119:P119" si="15">SUM(H118:H118)</f>
        <v>0</v>
      </c>
      <c r="I119" s="127">
        <f t="shared" si="15"/>
        <v>787118</v>
      </c>
      <c r="J119" s="127">
        <f t="shared" si="15"/>
        <v>787118</v>
      </c>
      <c r="K119" s="127">
        <f t="shared" si="15"/>
        <v>0</v>
      </c>
      <c r="L119" s="127">
        <f t="shared" si="15"/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24" hidden="1" customHeight="1" x14ac:dyDescent="0.3">
      <c r="A120" s="183" t="s">
        <v>253</v>
      </c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5"/>
    </row>
    <row r="121" spans="1:16" ht="30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111</v>
      </c>
      <c r="E121" s="123" t="s">
        <v>112</v>
      </c>
      <c r="F121" s="123" t="s">
        <v>113</v>
      </c>
      <c r="G121" s="128">
        <v>254343210000316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f>K121+L121</f>
        <v>0</v>
      </c>
      <c r="N121" s="124">
        <v>0</v>
      </c>
      <c r="O121" s="124"/>
      <c r="P121" s="124">
        <f>N121+O121</f>
        <v>0</v>
      </c>
    </row>
    <row r="122" spans="1:16" ht="28.2" hidden="1" customHeight="1" x14ac:dyDescent="0.3">
      <c r="A122" s="125" t="s">
        <v>166</v>
      </c>
      <c r="B122" s="126"/>
      <c r="C122" s="126"/>
      <c r="D122" s="126"/>
      <c r="E122" s="126"/>
      <c r="F122" s="126"/>
      <c r="G122" s="126"/>
      <c r="H122" s="127">
        <f>SUM(H121:H121)</f>
        <v>0</v>
      </c>
      <c r="I122" s="127">
        <f>SUM(I121:I121)</f>
        <v>0</v>
      </c>
      <c r="J122" s="127">
        <f>SUM(J121:J121)</f>
        <v>0</v>
      </c>
      <c r="K122" s="127">
        <f>SUM(K121:K121)</f>
        <v>0</v>
      </c>
      <c r="L122" s="127">
        <f t="shared" ref="L122:P122" si="16">SUM(L121:L121)</f>
        <v>0</v>
      </c>
      <c r="M122" s="127">
        <f t="shared" si="16"/>
        <v>0</v>
      </c>
      <c r="N122" s="127">
        <f t="shared" si="16"/>
        <v>0</v>
      </c>
      <c r="O122" s="127">
        <f t="shared" si="16"/>
        <v>0</v>
      </c>
      <c r="P122" s="127">
        <f t="shared" si="16"/>
        <v>0</v>
      </c>
    </row>
    <row r="123" spans="1:16" ht="31.2" hidden="1" customHeight="1" x14ac:dyDescent="0.3">
      <c r="A123" s="123" t="s">
        <v>108</v>
      </c>
      <c r="B123" s="123" t="s">
        <v>109</v>
      </c>
      <c r="C123" s="123" t="s">
        <v>110</v>
      </c>
      <c r="D123" s="123" t="s">
        <v>114</v>
      </c>
      <c r="E123" s="123" t="s">
        <v>112</v>
      </c>
      <c r="F123" s="123" t="s">
        <v>113</v>
      </c>
      <c r="G123" s="123">
        <v>1000</v>
      </c>
      <c r="H123" s="124">
        <v>0</v>
      </c>
      <c r="I123" s="124"/>
      <c r="J123" s="124">
        <f>H123+I123</f>
        <v>0</v>
      </c>
      <c r="K123" s="124">
        <v>0</v>
      </c>
      <c r="L123" s="124"/>
      <c r="M123" s="124">
        <v>0</v>
      </c>
      <c r="N123" s="124">
        <v>0</v>
      </c>
      <c r="O123" s="124"/>
      <c r="P123" s="124">
        <v>0</v>
      </c>
    </row>
    <row r="124" spans="1:16" ht="28.2" hidden="1" customHeight="1" x14ac:dyDescent="0.3">
      <c r="A124" s="125" t="s">
        <v>99</v>
      </c>
      <c r="B124" s="126"/>
      <c r="C124" s="126"/>
      <c r="D124" s="126"/>
      <c r="E124" s="126"/>
      <c r="F124" s="126"/>
      <c r="G124" s="126"/>
      <c r="H124" s="127">
        <f t="shared" ref="H124:P124" si="17">SUM(H123:H123)</f>
        <v>0</v>
      </c>
      <c r="I124" s="127">
        <f t="shared" si="17"/>
        <v>0</v>
      </c>
      <c r="J124" s="127">
        <f t="shared" si="17"/>
        <v>0</v>
      </c>
      <c r="K124" s="127">
        <f t="shared" si="17"/>
        <v>0</v>
      </c>
      <c r="L124" s="127">
        <f t="shared" si="17"/>
        <v>0</v>
      </c>
      <c r="M124" s="127">
        <f t="shared" si="17"/>
        <v>0</v>
      </c>
      <c r="N124" s="127">
        <f t="shared" si="17"/>
        <v>0</v>
      </c>
      <c r="O124" s="127">
        <f t="shared" si="17"/>
        <v>0</v>
      </c>
      <c r="P124" s="127">
        <f t="shared" si="17"/>
        <v>0</v>
      </c>
    </row>
    <row r="125" spans="1:16" s="131" customFormat="1" ht="28.2" hidden="1" customHeight="1" x14ac:dyDescent="0.3">
      <c r="A125" s="183" t="s">
        <v>197</v>
      </c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5"/>
    </row>
    <row r="126" spans="1:16" s="131" customFormat="1" ht="28.2" hidden="1" customHeight="1" x14ac:dyDescent="0.3">
      <c r="A126" s="132" t="s">
        <v>96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88</v>
      </c>
      <c r="G126" s="132" t="s">
        <v>255</v>
      </c>
      <c r="H126" s="133"/>
      <c r="I126" s="133"/>
      <c r="J126" s="133">
        <f t="shared" ref="J126:J131" si="18">H126+I126</f>
        <v>0</v>
      </c>
      <c r="K126" s="133">
        <v>0</v>
      </c>
      <c r="L126" s="133"/>
      <c r="M126" s="133">
        <f t="shared" ref="M126:M131" si="19">K126+L126</f>
        <v>0</v>
      </c>
      <c r="N126" s="133">
        <v>0</v>
      </c>
      <c r="O126" s="133"/>
      <c r="P126" s="133">
        <f t="shared" ref="P126:P131" si="20">N126+O126</f>
        <v>0</v>
      </c>
    </row>
    <row r="127" spans="1:16" s="131" customFormat="1" ht="28.2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254</v>
      </c>
      <c r="E127" s="132" t="s">
        <v>41</v>
      </c>
      <c r="F127" s="132" t="s">
        <v>84</v>
      </c>
      <c r="G127" s="132" t="s">
        <v>255</v>
      </c>
      <c r="H127" s="133"/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8.2" hidden="1" customHeight="1" x14ac:dyDescent="0.3">
      <c r="A128" s="132" t="s">
        <v>132</v>
      </c>
      <c r="B128" s="132" t="s">
        <v>36</v>
      </c>
      <c r="C128" s="132" t="s">
        <v>191</v>
      </c>
      <c r="D128" s="132" t="s">
        <v>254</v>
      </c>
      <c r="E128" s="132" t="s">
        <v>41</v>
      </c>
      <c r="F128" s="132" t="s">
        <v>131</v>
      </c>
      <c r="G128" s="132" t="s">
        <v>255</v>
      </c>
      <c r="H128" s="133"/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55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226900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4.6" hidden="1" customHeight="1" x14ac:dyDescent="0.3">
      <c r="A130" s="132" t="s">
        <v>194</v>
      </c>
      <c r="B130" s="132" t="s">
        <v>36</v>
      </c>
      <c r="C130" s="132" t="s">
        <v>191</v>
      </c>
      <c r="D130" s="132" t="s">
        <v>192</v>
      </c>
      <c r="E130" s="132" t="s">
        <v>41</v>
      </c>
      <c r="F130" s="132">
        <v>227300</v>
      </c>
      <c r="G130" s="134">
        <v>254343540000778</v>
      </c>
      <c r="H130" s="133">
        <v>0</v>
      </c>
      <c r="I130" s="133"/>
      <c r="J130" s="133">
        <f t="shared" si="18"/>
        <v>0</v>
      </c>
      <c r="K130" s="133">
        <v>0</v>
      </c>
      <c r="L130" s="133"/>
      <c r="M130" s="133">
        <f t="shared" si="19"/>
        <v>0</v>
      </c>
      <c r="N130" s="133">
        <v>0</v>
      </c>
      <c r="O130" s="133"/>
      <c r="P130" s="133">
        <f t="shared" si="20"/>
        <v>0</v>
      </c>
    </row>
    <row r="131" spans="1:16" s="131" customFormat="1" ht="24.6" hidden="1" customHeight="1" x14ac:dyDescent="0.3">
      <c r="A131" s="132" t="s">
        <v>96</v>
      </c>
      <c r="B131" s="132" t="s">
        <v>36</v>
      </c>
      <c r="C131" s="132" t="s">
        <v>191</v>
      </c>
      <c r="D131" s="132" t="s">
        <v>192</v>
      </c>
      <c r="E131" s="132" t="s">
        <v>41</v>
      </c>
      <c r="F131" s="132">
        <v>346000</v>
      </c>
      <c r="G131" s="134">
        <v>254343540000778</v>
      </c>
      <c r="H131" s="133">
        <v>0</v>
      </c>
      <c r="I131" s="133"/>
      <c r="J131" s="133">
        <f t="shared" si="18"/>
        <v>0</v>
      </c>
      <c r="K131" s="133">
        <v>0</v>
      </c>
      <c r="L131" s="133"/>
      <c r="M131" s="133">
        <f t="shared" si="19"/>
        <v>0</v>
      </c>
      <c r="N131" s="133">
        <v>0</v>
      </c>
      <c r="O131" s="133"/>
      <c r="P131" s="133">
        <f t="shared" si="20"/>
        <v>0</v>
      </c>
    </row>
    <row r="132" spans="1:16" s="131" customFormat="1" ht="28.2" hidden="1" customHeight="1" x14ac:dyDescent="0.3">
      <c r="A132" s="135" t="s">
        <v>256</v>
      </c>
      <c r="B132" s="135"/>
      <c r="C132" s="135"/>
      <c r="D132" s="135"/>
      <c r="E132" s="135"/>
      <c r="F132" s="135"/>
      <c r="G132" s="135"/>
      <c r="H132" s="127">
        <f t="shared" ref="H132:P132" si="21">SUM(H126:H131)</f>
        <v>0</v>
      </c>
      <c r="I132" s="127">
        <f t="shared" si="21"/>
        <v>0</v>
      </c>
      <c r="J132" s="127">
        <f t="shared" si="21"/>
        <v>0</v>
      </c>
      <c r="K132" s="127">
        <f t="shared" si="21"/>
        <v>0</v>
      </c>
      <c r="L132" s="127">
        <f t="shared" si="21"/>
        <v>0</v>
      </c>
      <c r="M132" s="127">
        <f t="shared" si="21"/>
        <v>0</v>
      </c>
      <c r="N132" s="127">
        <f t="shared" si="21"/>
        <v>0</v>
      </c>
      <c r="O132" s="127">
        <f t="shared" si="21"/>
        <v>0</v>
      </c>
      <c r="P132" s="127">
        <f t="shared" si="21"/>
        <v>0</v>
      </c>
    </row>
    <row r="133" spans="1:16" ht="24" hidden="1" customHeight="1" x14ac:dyDescent="0.3">
      <c r="A133" s="180" t="s">
        <v>257</v>
      </c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2"/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88</v>
      </c>
      <c r="G134" s="123" t="s">
        <v>255</v>
      </c>
      <c r="H134" s="124"/>
      <c r="I134" s="124"/>
      <c r="J134" s="124">
        <f t="shared" ref="J134:J139" si="22">H134+I134</f>
        <v>0</v>
      </c>
      <c r="K134" s="124">
        <v>0</v>
      </c>
      <c r="L134" s="124"/>
      <c r="M134" s="124">
        <f t="shared" ref="M134:M139" si="23">K134+L134</f>
        <v>0</v>
      </c>
      <c r="N134" s="124">
        <v>0</v>
      </c>
      <c r="O134" s="124"/>
      <c r="P134" s="124">
        <f t="shared" ref="P134:P139" si="24">N134+O134</f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254</v>
      </c>
      <c r="E135" s="123" t="s">
        <v>41</v>
      </c>
      <c r="F135" s="123" t="s">
        <v>84</v>
      </c>
      <c r="G135" s="123" t="s">
        <v>255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254</v>
      </c>
      <c r="E136" s="123" t="s">
        <v>41</v>
      </c>
      <c r="F136" s="123" t="s">
        <v>131</v>
      </c>
      <c r="G136" s="123" t="s">
        <v>255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96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88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3" t="s">
        <v>55</v>
      </c>
      <c r="B138" s="123" t="s">
        <v>36</v>
      </c>
      <c r="C138" s="123" t="s">
        <v>191</v>
      </c>
      <c r="D138" s="123" t="s">
        <v>258</v>
      </c>
      <c r="E138" s="123" t="s">
        <v>41</v>
      </c>
      <c r="F138" s="123" t="s">
        <v>84</v>
      </c>
      <c r="G138" s="123" t="s">
        <v>42</v>
      </c>
      <c r="H138" s="124"/>
      <c r="I138" s="124"/>
      <c r="J138" s="124">
        <f t="shared" si="22"/>
        <v>0</v>
      </c>
      <c r="K138" s="124">
        <v>0</v>
      </c>
      <c r="L138" s="124"/>
      <c r="M138" s="124">
        <f t="shared" si="23"/>
        <v>0</v>
      </c>
      <c r="N138" s="124">
        <v>0</v>
      </c>
      <c r="O138" s="124"/>
      <c r="P138" s="124">
        <f t="shared" si="24"/>
        <v>0</v>
      </c>
    </row>
    <row r="139" spans="1:16" ht="24" hidden="1" customHeight="1" x14ac:dyDescent="0.3">
      <c r="A139" s="123" t="s">
        <v>132</v>
      </c>
      <c r="B139" s="123" t="s">
        <v>36</v>
      </c>
      <c r="C139" s="123" t="s">
        <v>191</v>
      </c>
      <c r="D139" s="123" t="s">
        <v>258</v>
      </c>
      <c r="E139" s="123" t="s">
        <v>41</v>
      </c>
      <c r="F139" s="123" t="s">
        <v>131</v>
      </c>
      <c r="G139" s="123" t="s">
        <v>42</v>
      </c>
      <c r="H139" s="124"/>
      <c r="I139" s="124"/>
      <c r="J139" s="124">
        <f t="shared" si="22"/>
        <v>0</v>
      </c>
      <c r="K139" s="124">
        <v>0</v>
      </c>
      <c r="L139" s="124"/>
      <c r="M139" s="124">
        <f t="shared" si="23"/>
        <v>0</v>
      </c>
      <c r="N139" s="124">
        <v>0</v>
      </c>
      <c r="O139" s="124"/>
      <c r="P139" s="124">
        <f t="shared" si="24"/>
        <v>0</v>
      </c>
    </row>
    <row r="140" spans="1:16" ht="24" hidden="1" customHeight="1" x14ac:dyDescent="0.3">
      <c r="A140" s="126" t="s">
        <v>256</v>
      </c>
      <c r="B140" s="126"/>
      <c r="C140" s="126"/>
      <c r="D140" s="126"/>
      <c r="E140" s="126"/>
      <c r="F140" s="126"/>
      <c r="G140" s="126"/>
      <c r="H140" s="130">
        <f t="shared" ref="H140:P140" si="25">SUM(H134:H139)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" hidden="1" customHeight="1" x14ac:dyDescent="0.3">
      <c r="A141" s="180" t="s">
        <v>259</v>
      </c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2"/>
    </row>
    <row r="142" spans="1:16" ht="24" hidden="1" customHeight="1" x14ac:dyDescent="0.3">
      <c r="A142" s="123" t="s">
        <v>260</v>
      </c>
      <c r="B142" s="123" t="s">
        <v>36</v>
      </c>
      <c r="C142" s="123" t="s">
        <v>136</v>
      </c>
      <c r="D142" s="123" t="s">
        <v>261</v>
      </c>
      <c r="E142" s="123" t="s">
        <v>41</v>
      </c>
      <c r="F142" s="123" t="s">
        <v>262</v>
      </c>
      <c r="G142" s="123" t="s">
        <v>263</v>
      </c>
      <c r="H142" s="124"/>
      <c r="I142" s="124"/>
      <c r="J142" s="124">
        <f>H142+I142</f>
        <v>0</v>
      </c>
      <c r="K142" s="124">
        <v>0</v>
      </c>
      <c r="L142" s="124"/>
      <c r="M142" s="124">
        <f>K142+L142</f>
        <v>0</v>
      </c>
      <c r="N142" s="124">
        <v>0</v>
      </c>
      <c r="O142" s="124">
        <f>M142+N142</f>
        <v>0</v>
      </c>
      <c r="P142" s="124">
        <f>N142+O142</f>
        <v>0</v>
      </c>
    </row>
    <row r="143" spans="1:16" ht="24" hidden="1" customHeight="1" x14ac:dyDescent="0.3">
      <c r="A143" s="126" t="s">
        <v>264</v>
      </c>
      <c r="B143" s="126"/>
      <c r="C143" s="126"/>
      <c r="D143" s="126"/>
      <c r="E143" s="126"/>
      <c r="F143" s="126"/>
      <c r="G143" s="126"/>
      <c r="H143" s="130">
        <f t="shared" ref="H143:P143" si="26">SUM(H142)</f>
        <v>0</v>
      </c>
      <c r="I143" s="130">
        <f t="shared" si="26"/>
        <v>0</v>
      </c>
      <c r="J143" s="130">
        <f t="shared" si="26"/>
        <v>0</v>
      </c>
      <c r="K143" s="130">
        <f t="shared" si="26"/>
        <v>0</v>
      </c>
      <c r="L143" s="130">
        <f t="shared" si="26"/>
        <v>0</v>
      </c>
      <c r="M143" s="130">
        <f t="shared" si="26"/>
        <v>0</v>
      </c>
      <c r="N143" s="130">
        <f t="shared" si="26"/>
        <v>0</v>
      </c>
      <c r="O143" s="130">
        <f t="shared" si="26"/>
        <v>0</v>
      </c>
      <c r="P143" s="130">
        <f t="shared" si="26"/>
        <v>0</v>
      </c>
    </row>
    <row r="144" spans="1:16" ht="24.6" customHeight="1" x14ac:dyDescent="0.3">
      <c r="G144" s="129" t="s">
        <v>79</v>
      </c>
      <c r="H144" s="127">
        <f>H78+H93+H110+H113+H116+H122+H124+H105+H97+H101+H132+H119</f>
        <v>28012096.370000005</v>
      </c>
      <c r="I144" s="127">
        <f>I78+I93+I110+I113+I116+I122+I124+I105+I97+I101+I132+I119</f>
        <v>1136344.71</v>
      </c>
      <c r="J144" s="127">
        <f>J78+J93+J110+J113+J116+J122+J124+J105+J97+J101+J132+J119</f>
        <v>29148441.080000006</v>
      </c>
      <c r="K144" s="127">
        <f t="shared" ref="K144:P144" si="27">K78+K93+K110+K113+K116+K122+K124+K105+K97+K101+K132+K119</f>
        <v>4604820.33</v>
      </c>
      <c r="L144" s="127">
        <f t="shared" si="27"/>
        <v>0</v>
      </c>
      <c r="M144" s="127">
        <f t="shared" si="27"/>
        <v>4604820.33</v>
      </c>
      <c r="N144" s="127">
        <f t="shared" si="27"/>
        <v>5048612.8600000013</v>
      </c>
      <c r="O144" s="127">
        <f t="shared" si="27"/>
        <v>0</v>
      </c>
      <c r="P144" s="127">
        <f t="shared" si="27"/>
        <v>5048612.8600000013</v>
      </c>
    </row>
    <row r="148" spans="1:7" s="137" customFormat="1" ht="15.6" x14ac:dyDescent="0.3">
      <c r="A148" s="136" t="s">
        <v>80</v>
      </c>
      <c r="B148" s="136"/>
      <c r="C148" s="136"/>
      <c r="D148" s="136"/>
      <c r="E148" s="136"/>
      <c r="F148" s="136" t="s">
        <v>265</v>
      </c>
      <c r="G148" s="136"/>
    </row>
    <row r="149" spans="1:7" x14ac:dyDescent="0.3">
      <c r="B149" s="110" t="s">
        <v>81</v>
      </c>
      <c r="F149" s="110" t="s">
        <v>82</v>
      </c>
    </row>
    <row r="151" spans="1:7" s="137" customFormat="1" ht="15.6" x14ac:dyDescent="0.3">
      <c r="A151" s="136" t="s">
        <v>127</v>
      </c>
      <c r="B151" s="136"/>
      <c r="C151" s="136"/>
      <c r="D151" s="136"/>
      <c r="E151" s="136"/>
      <c r="F151" s="136" t="s">
        <v>266</v>
      </c>
      <c r="G151" s="136"/>
    </row>
    <row r="152" spans="1:7" x14ac:dyDescent="0.3">
      <c r="A152" s="110" t="s">
        <v>83</v>
      </c>
      <c r="B152" s="110" t="s">
        <v>81</v>
      </c>
      <c r="F152" s="110" t="s">
        <v>82</v>
      </c>
    </row>
    <row r="154" spans="1:7" s="137" customFormat="1" ht="15.6" x14ac:dyDescent="0.3">
      <c r="A154" s="136" t="s">
        <v>207</v>
      </c>
      <c r="B154" s="136"/>
      <c r="C154" s="136"/>
      <c r="D154" s="136"/>
      <c r="E154" s="136"/>
      <c r="F154" s="136" t="s">
        <v>267</v>
      </c>
      <c r="G154" s="136"/>
    </row>
    <row r="155" spans="1:7" x14ac:dyDescent="0.3">
      <c r="A155" s="110" t="s">
        <v>98</v>
      </c>
      <c r="B155" s="110" t="s">
        <v>81</v>
      </c>
      <c r="F155" s="110" t="s">
        <v>82</v>
      </c>
    </row>
    <row r="157" spans="1:7" x14ac:dyDescent="0.3">
      <c r="A157" s="129" t="str">
        <f>L18</f>
        <v>"27" января 2026 г.</v>
      </c>
    </row>
  </sheetData>
  <mergeCells count="27">
    <mergeCell ref="A141:P141"/>
    <mergeCell ref="A117:P117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20:P120"/>
    <mergeCell ref="A125:P125"/>
    <mergeCell ref="A133:P133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view="pageBreakPreview" topLeftCell="A63" zoomScale="60" zoomScaleNormal="60" workbookViewId="0">
      <selection activeCell="I119" sqref="I11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307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308</v>
      </c>
      <c r="C22" s="195"/>
      <c r="D22" s="195"/>
      <c r="E22" s="195"/>
      <c r="F22" s="195"/>
      <c r="G22" s="195"/>
      <c r="H22" s="112" t="str">
        <f>L18</f>
        <v>"02" февраля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"02"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309</v>
      </c>
      <c r="I34" s="123" t="s">
        <v>218</v>
      </c>
      <c r="J34" s="123" t="s">
        <v>219</v>
      </c>
      <c r="K34" s="123" t="str">
        <f>H34</f>
        <v>на 27.01.2026 г</v>
      </c>
      <c r="L34" s="123" t="s">
        <v>218</v>
      </c>
      <c r="M34" s="123" t="s">
        <v>219</v>
      </c>
      <c r="N34" s="123" t="str">
        <f>H34</f>
        <v>на 27.01.2026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/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83" t="s">
        <v>294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200000</v>
      </c>
      <c r="I115" s="124"/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200000</v>
      </c>
      <c r="I116" s="127">
        <f t="shared" si="14"/>
        <v>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31.2" customHeight="1" x14ac:dyDescent="0.3">
      <c r="A117" s="183" t="s">
        <v>299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1.2" customHeight="1" x14ac:dyDescent="0.3">
      <c r="A118" s="123" t="s">
        <v>55</v>
      </c>
      <c r="B118" s="123" t="s">
        <v>36</v>
      </c>
      <c r="C118" s="123" t="s">
        <v>37</v>
      </c>
      <c r="D118" s="123" t="s">
        <v>171</v>
      </c>
      <c r="E118" s="123" t="s">
        <v>41</v>
      </c>
      <c r="F118" s="123" t="s">
        <v>84</v>
      </c>
      <c r="G118" s="123" t="s">
        <v>300</v>
      </c>
      <c r="H118" s="124">
        <v>787118</v>
      </c>
      <c r="I118" s="124">
        <v>-157423.6</v>
      </c>
      <c r="J118" s="124">
        <f>H118+I118</f>
        <v>629694.4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customHeight="1" x14ac:dyDescent="0.3">
      <c r="A119" s="125" t="s">
        <v>301</v>
      </c>
      <c r="B119" s="126"/>
      <c r="C119" s="126"/>
      <c r="D119" s="126"/>
      <c r="E119" s="126"/>
      <c r="F119" s="126"/>
      <c r="G119" s="126"/>
      <c r="H119" s="127">
        <f t="shared" ref="H119:P119" si="15">SUM(H118:H118)</f>
        <v>787118</v>
      </c>
      <c r="I119" s="127">
        <f t="shared" si="15"/>
        <v>-157423.6</v>
      </c>
      <c r="J119" s="127">
        <f t="shared" si="15"/>
        <v>629694.4</v>
      </c>
      <c r="K119" s="127">
        <f t="shared" si="15"/>
        <v>0</v>
      </c>
      <c r="L119" s="127">
        <f t="shared" si="15"/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24" hidden="1" customHeight="1" x14ac:dyDescent="0.3">
      <c r="A120" s="183" t="s">
        <v>253</v>
      </c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5"/>
    </row>
    <row r="121" spans="1:16" ht="30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111</v>
      </c>
      <c r="E121" s="123" t="s">
        <v>112</v>
      </c>
      <c r="F121" s="123" t="s">
        <v>113</v>
      </c>
      <c r="G121" s="128">
        <v>254343210000316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f>K121+L121</f>
        <v>0</v>
      </c>
      <c r="N121" s="124">
        <v>0</v>
      </c>
      <c r="O121" s="124"/>
      <c r="P121" s="124">
        <f>N121+O121</f>
        <v>0</v>
      </c>
    </row>
    <row r="122" spans="1:16" ht="28.2" hidden="1" customHeight="1" x14ac:dyDescent="0.3">
      <c r="A122" s="125" t="s">
        <v>166</v>
      </c>
      <c r="B122" s="126"/>
      <c r="C122" s="126"/>
      <c r="D122" s="126"/>
      <c r="E122" s="126"/>
      <c r="F122" s="126"/>
      <c r="G122" s="126"/>
      <c r="H122" s="127">
        <f>SUM(H121:H121)</f>
        <v>0</v>
      </c>
      <c r="I122" s="127">
        <f>SUM(I121:I121)</f>
        <v>0</v>
      </c>
      <c r="J122" s="127">
        <f>SUM(J121:J121)</f>
        <v>0</v>
      </c>
      <c r="K122" s="127">
        <f>SUM(K121:K121)</f>
        <v>0</v>
      </c>
      <c r="L122" s="127">
        <f t="shared" ref="L122:P122" si="16">SUM(L121:L121)</f>
        <v>0</v>
      </c>
      <c r="M122" s="127">
        <f t="shared" si="16"/>
        <v>0</v>
      </c>
      <c r="N122" s="127">
        <f t="shared" si="16"/>
        <v>0</v>
      </c>
      <c r="O122" s="127">
        <f t="shared" si="16"/>
        <v>0</v>
      </c>
      <c r="P122" s="127">
        <f t="shared" si="16"/>
        <v>0</v>
      </c>
    </row>
    <row r="123" spans="1:16" ht="31.2" hidden="1" customHeight="1" x14ac:dyDescent="0.3">
      <c r="A123" s="123" t="s">
        <v>108</v>
      </c>
      <c r="B123" s="123" t="s">
        <v>109</v>
      </c>
      <c r="C123" s="123" t="s">
        <v>110</v>
      </c>
      <c r="D123" s="123" t="s">
        <v>114</v>
      </c>
      <c r="E123" s="123" t="s">
        <v>112</v>
      </c>
      <c r="F123" s="123" t="s">
        <v>113</v>
      </c>
      <c r="G123" s="123">
        <v>1000</v>
      </c>
      <c r="H123" s="124">
        <v>0</v>
      </c>
      <c r="I123" s="124"/>
      <c r="J123" s="124">
        <f>H123+I123</f>
        <v>0</v>
      </c>
      <c r="K123" s="124">
        <v>0</v>
      </c>
      <c r="L123" s="124"/>
      <c r="M123" s="124">
        <v>0</v>
      </c>
      <c r="N123" s="124">
        <v>0</v>
      </c>
      <c r="O123" s="124"/>
      <c r="P123" s="124">
        <v>0</v>
      </c>
    </row>
    <row r="124" spans="1:16" ht="28.2" hidden="1" customHeight="1" x14ac:dyDescent="0.3">
      <c r="A124" s="125" t="s">
        <v>99</v>
      </c>
      <c r="B124" s="126"/>
      <c r="C124" s="126"/>
      <c r="D124" s="126"/>
      <c r="E124" s="126"/>
      <c r="F124" s="126"/>
      <c r="G124" s="126"/>
      <c r="H124" s="127">
        <f t="shared" ref="H124:P124" si="17">SUM(H123:H123)</f>
        <v>0</v>
      </c>
      <c r="I124" s="127">
        <f t="shared" si="17"/>
        <v>0</v>
      </c>
      <c r="J124" s="127">
        <f t="shared" si="17"/>
        <v>0</v>
      </c>
      <c r="K124" s="127">
        <f t="shared" si="17"/>
        <v>0</v>
      </c>
      <c r="L124" s="127">
        <f t="shared" si="17"/>
        <v>0</v>
      </c>
      <c r="M124" s="127">
        <f t="shared" si="17"/>
        <v>0</v>
      </c>
      <c r="N124" s="127">
        <f t="shared" si="17"/>
        <v>0</v>
      </c>
      <c r="O124" s="127">
        <f t="shared" si="17"/>
        <v>0</v>
      </c>
      <c r="P124" s="127">
        <f t="shared" si="17"/>
        <v>0</v>
      </c>
    </row>
    <row r="125" spans="1:16" s="131" customFormat="1" ht="28.2" hidden="1" customHeight="1" x14ac:dyDescent="0.3">
      <c r="A125" s="183" t="s">
        <v>197</v>
      </c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5"/>
    </row>
    <row r="126" spans="1:16" s="131" customFormat="1" ht="28.2" hidden="1" customHeight="1" x14ac:dyDescent="0.3">
      <c r="A126" s="132" t="s">
        <v>96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88</v>
      </c>
      <c r="G126" s="132" t="s">
        <v>255</v>
      </c>
      <c r="H126" s="133"/>
      <c r="I126" s="133"/>
      <c r="J126" s="133">
        <f t="shared" ref="J126:J131" si="18">H126+I126</f>
        <v>0</v>
      </c>
      <c r="K126" s="133">
        <v>0</v>
      </c>
      <c r="L126" s="133"/>
      <c r="M126" s="133">
        <f t="shared" ref="M126:M131" si="19">K126+L126</f>
        <v>0</v>
      </c>
      <c r="N126" s="133">
        <v>0</v>
      </c>
      <c r="O126" s="133"/>
      <c r="P126" s="133">
        <f t="shared" ref="P126:P131" si="20">N126+O126</f>
        <v>0</v>
      </c>
    </row>
    <row r="127" spans="1:16" s="131" customFormat="1" ht="28.2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254</v>
      </c>
      <c r="E127" s="132" t="s">
        <v>41</v>
      </c>
      <c r="F127" s="132" t="s">
        <v>84</v>
      </c>
      <c r="G127" s="132" t="s">
        <v>255</v>
      </c>
      <c r="H127" s="133"/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8.2" hidden="1" customHeight="1" x14ac:dyDescent="0.3">
      <c r="A128" s="132" t="s">
        <v>132</v>
      </c>
      <c r="B128" s="132" t="s">
        <v>36</v>
      </c>
      <c r="C128" s="132" t="s">
        <v>191</v>
      </c>
      <c r="D128" s="132" t="s">
        <v>254</v>
      </c>
      <c r="E128" s="132" t="s">
        <v>41</v>
      </c>
      <c r="F128" s="132" t="s">
        <v>131</v>
      </c>
      <c r="G128" s="132" t="s">
        <v>255</v>
      </c>
      <c r="H128" s="133"/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55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226900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4.6" hidden="1" customHeight="1" x14ac:dyDescent="0.3">
      <c r="A130" s="132" t="s">
        <v>194</v>
      </c>
      <c r="B130" s="132" t="s">
        <v>36</v>
      </c>
      <c r="C130" s="132" t="s">
        <v>191</v>
      </c>
      <c r="D130" s="132" t="s">
        <v>192</v>
      </c>
      <c r="E130" s="132" t="s">
        <v>41</v>
      </c>
      <c r="F130" s="132">
        <v>227300</v>
      </c>
      <c r="G130" s="134">
        <v>254343540000778</v>
      </c>
      <c r="H130" s="133">
        <v>0</v>
      </c>
      <c r="I130" s="133"/>
      <c r="J130" s="133">
        <f t="shared" si="18"/>
        <v>0</v>
      </c>
      <c r="K130" s="133">
        <v>0</v>
      </c>
      <c r="L130" s="133"/>
      <c r="M130" s="133">
        <f t="shared" si="19"/>
        <v>0</v>
      </c>
      <c r="N130" s="133">
        <v>0</v>
      </c>
      <c r="O130" s="133"/>
      <c r="P130" s="133">
        <f t="shared" si="20"/>
        <v>0</v>
      </c>
    </row>
    <row r="131" spans="1:16" s="131" customFormat="1" ht="24.6" hidden="1" customHeight="1" x14ac:dyDescent="0.3">
      <c r="A131" s="132" t="s">
        <v>96</v>
      </c>
      <c r="B131" s="132" t="s">
        <v>36</v>
      </c>
      <c r="C131" s="132" t="s">
        <v>191</v>
      </c>
      <c r="D131" s="132" t="s">
        <v>192</v>
      </c>
      <c r="E131" s="132" t="s">
        <v>41</v>
      </c>
      <c r="F131" s="132">
        <v>346000</v>
      </c>
      <c r="G131" s="134">
        <v>254343540000778</v>
      </c>
      <c r="H131" s="133">
        <v>0</v>
      </c>
      <c r="I131" s="133"/>
      <c r="J131" s="133">
        <f t="shared" si="18"/>
        <v>0</v>
      </c>
      <c r="K131" s="133">
        <v>0</v>
      </c>
      <c r="L131" s="133"/>
      <c r="M131" s="133">
        <f t="shared" si="19"/>
        <v>0</v>
      </c>
      <c r="N131" s="133">
        <v>0</v>
      </c>
      <c r="O131" s="133"/>
      <c r="P131" s="133">
        <f t="shared" si="20"/>
        <v>0</v>
      </c>
    </row>
    <row r="132" spans="1:16" s="131" customFormat="1" ht="28.2" hidden="1" customHeight="1" x14ac:dyDescent="0.3">
      <c r="A132" s="135" t="s">
        <v>256</v>
      </c>
      <c r="B132" s="135"/>
      <c r="C132" s="135"/>
      <c r="D132" s="135"/>
      <c r="E132" s="135"/>
      <c r="F132" s="135"/>
      <c r="G132" s="135"/>
      <c r="H132" s="127">
        <f t="shared" ref="H132:P132" si="21">SUM(H126:H131)</f>
        <v>0</v>
      </c>
      <c r="I132" s="127">
        <f t="shared" si="21"/>
        <v>0</v>
      </c>
      <c r="J132" s="127">
        <f t="shared" si="21"/>
        <v>0</v>
      </c>
      <c r="K132" s="127">
        <f t="shared" si="21"/>
        <v>0</v>
      </c>
      <c r="L132" s="127">
        <f t="shared" si="21"/>
        <v>0</v>
      </c>
      <c r="M132" s="127">
        <f t="shared" si="21"/>
        <v>0</v>
      </c>
      <c r="N132" s="127">
        <f t="shared" si="21"/>
        <v>0</v>
      </c>
      <c r="O132" s="127">
        <f t="shared" si="21"/>
        <v>0</v>
      </c>
      <c r="P132" s="127">
        <f t="shared" si="21"/>
        <v>0</v>
      </c>
    </row>
    <row r="133" spans="1:16" ht="24" hidden="1" customHeight="1" x14ac:dyDescent="0.3">
      <c r="A133" s="180" t="s">
        <v>257</v>
      </c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2"/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88</v>
      </c>
      <c r="G134" s="123" t="s">
        <v>255</v>
      </c>
      <c r="H134" s="124"/>
      <c r="I134" s="124"/>
      <c r="J134" s="124">
        <f t="shared" ref="J134:J139" si="22">H134+I134</f>
        <v>0</v>
      </c>
      <c r="K134" s="124">
        <v>0</v>
      </c>
      <c r="L134" s="124"/>
      <c r="M134" s="124">
        <f t="shared" ref="M134:M139" si="23">K134+L134</f>
        <v>0</v>
      </c>
      <c r="N134" s="124">
        <v>0</v>
      </c>
      <c r="O134" s="124"/>
      <c r="P134" s="124">
        <f t="shared" ref="P134:P139" si="24">N134+O134</f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254</v>
      </c>
      <c r="E135" s="123" t="s">
        <v>41</v>
      </c>
      <c r="F135" s="123" t="s">
        <v>84</v>
      </c>
      <c r="G135" s="123" t="s">
        <v>255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254</v>
      </c>
      <c r="E136" s="123" t="s">
        <v>41</v>
      </c>
      <c r="F136" s="123" t="s">
        <v>131</v>
      </c>
      <c r="G136" s="123" t="s">
        <v>255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96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88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3" t="s">
        <v>55</v>
      </c>
      <c r="B138" s="123" t="s">
        <v>36</v>
      </c>
      <c r="C138" s="123" t="s">
        <v>191</v>
      </c>
      <c r="D138" s="123" t="s">
        <v>258</v>
      </c>
      <c r="E138" s="123" t="s">
        <v>41</v>
      </c>
      <c r="F138" s="123" t="s">
        <v>84</v>
      </c>
      <c r="G138" s="123" t="s">
        <v>42</v>
      </c>
      <c r="H138" s="124"/>
      <c r="I138" s="124"/>
      <c r="J138" s="124">
        <f t="shared" si="22"/>
        <v>0</v>
      </c>
      <c r="K138" s="124">
        <v>0</v>
      </c>
      <c r="L138" s="124"/>
      <c r="M138" s="124">
        <f t="shared" si="23"/>
        <v>0</v>
      </c>
      <c r="N138" s="124">
        <v>0</v>
      </c>
      <c r="O138" s="124"/>
      <c r="P138" s="124">
        <f t="shared" si="24"/>
        <v>0</v>
      </c>
    </row>
    <row r="139" spans="1:16" ht="24" hidden="1" customHeight="1" x14ac:dyDescent="0.3">
      <c r="A139" s="123" t="s">
        <v>132</v>
      </c>
      <c r="B139" s="123" t="s">
        <v>36</v>
      </c>
      <c r="C139" s="123" t="s">
        <v>191</v>
      </c>
      <c r="D139" s="123" t="s">
        <v>258</v>
      </c>
      <c r="E139" s="123" t="s">
        <v>41</v>
      </c>
      <c r="F139" s="123" t="s">
        <v>131</v>
      </c>
      <c r="G139" s="123" t="s">
        <v>42</v>
      </c>
      <c r="H139" s="124"/>
      <c r="I139" s="124"/>
      <c r="J139" s="124">
        <f t="shared" si="22"/>
        <v>0</v>
      </c>
      <c r="K139" s="124">
        <v>0</v>
      </c>
      <c r="L139" s="124"/>
      <c r="M139" s="124">
        <f t="shared" si="23"/>
        <v>0</v>
      </c>
      <c r="N139" s="124">
        <v>0</v>
      </c>
      <c r="O139" s="124"/>
      <c r="P139" s="124">
        <f t="shared" si="24"/>
        <v>0</v>
      </c>
    </row>
    <row r="140" spans="1:16" ht="24" hidden="1" customHeight="1" x14ac:dyDescent="0.3">
      <c r="A140" s="126" t="s">
        <v>256</v>
      </c>
      <c r="B140" s="126"/>
      <c r="C140" s="126"/>
      <c r="D140" s="126"/>
      <c r="E140" s="126"/>
      <c r="F140" s="126"/>
      <c r="G140" s="126"/>
      <c r="H140" s="130">
        <f t="shared" ref="H140:P140" si="25">SUM(H134:H139)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" hidden="1" customHeight="1" x14ac:dyDescent="0.3">
      <c r="A141" s="180" t="s">
        <v>259</v>
      </c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2"/>
    </row>
    <row r="142" spans="1:16" ht="24" hidden="1" customHeight="1" x14ac:dyDescent="0.3">
      <c r="A142" s="123" t="s">
        <v>260</v>
      </c>
      <c r="B142" s="123" t="s">
        <v>36</v>
      </c>
      <c r="C142" s="123" t="s">
        <v>136</v>
      </c>
      <c r="D142" s="123" t="s">
        <v>261</v>
      </c>
      <c r="E142" s="123" t="s">
        <v>41</v>
      </c>
      <c r="F142" s="123" t="s">
        <v>262</v>
      </c>
      <c r="G142" s="123" t="s">
        <v>263</v>
      </c>
      <c r="H142" s="124"/>
      <c r="I142" s="124"/>
      <c r="J142" s="124">
        <f>H142+I142</f>
        <v>0</v>
      </c>
      <c r="K142" s="124">
        <v>0</v>
      </c>
      <c r="L142" s="124"/>
      <c r="M142" s="124">
        <f>K142+L142</f>
        <v>0</v>
      </c>
      <c r="N142" s="124">
        <v>0</v>
      </c>
      <c r="O142" s="124">
        <f>M142+N142</f>
        <v>0</v>
      </c>
      <c r="P142" s="124">
        <f>N142+O142</f>
        <v>0</v>
      </c>
    </row>
    <row r="143" spans="1:16" ht="24" hidden="1" customHeight="1" x14ac:dyDescent="0.3">
      <c r="A143" s="126" t="s">
        <v>264</v>
      </c>
      <c r="B143" s="126"/>
      <c r="C143" s="126"/>
      <c r="D143" s="126"/>
      <c r="E143" s="126"/>
      <c r="F143" s="126"/>
      <c r="G143" s="126"/>
      <c r="H143" s="130">
        <f t="shared" ref="H143:P143" si="26">SUM(H142)</f>
        <v>0</v>
      </c>
      <c r="I143" s="130">
        <f t="shared" si="26"/>
        <v>0</v>
      </c>
      <c r="J143" s="130">
        <f t="shared" si="26"/>
        <v>0</v>
      </c>
      <c r="K143" s="130">
        <f t="shared" si="26"/>
        <v>0</v>
      </c>
      <c r="L143" s="130">
        <f t="shared" si="26"/>
        <v>0</v>
      </c>
      <c r="M143" s="130">
        <f t="shared" si="26"/>
        <v>0</v>
      </c>
      <c r="N143" s="130">
        <f t="shared" si="26"/>
        <v>0</v>
      </c>
      <c r="O143" s="130">
        <f t="shared" si="26"/>
        <v>0</v>
      </c>
      <c r="P143" s="130">
        <f t="shared" si="26"/>
        <v>0</v>
      </c>
    </row>
    <row r="144" spans="1:16" ht="24.6" customHeight="1" x14ac:dyDescent="0.3">
      <c r="G144" s="129" t="s">
        <v>79</v>
      </c>
      <c r="H144" s="127">
        <f>H78+H93+H110+H113+H116+H122+H124+H105+H97+H101+H132+H119</f>
        <v>29148441.080000006</v>
      </c>
      <c r="I144" s="127">
        <f>I78+I93+I110+I113+I116+I122+I124+I105+I97+I101+I132+I119</f>
        <v>-157423.6</v>
      </c>
      <c r="J144" s="127">
        <f>J78+J93+J110+J113+J116+J122+J124+J105+J97+J101+J132+J119</f>
        <v>28991017.480000004</v>
      </c>
      <c r="K144" s="127">
        <f t="shared" ref="K144:P144" si="27">K78+K93+K110+K113+K116+K122+K124+K105+K97+K101+K132+K119</f>
        <v>4604820.33</v>
      </c>
      <c r="L144" s="127">
        <f t="shared" si="27"/>
        <v>0</v>
      </c>
      <c r="M144" s="127">
        <f t="shared" si="27"/>
        <v>4604820.33</v>
      </c>
      <c r="N144" s="127">
        <f t="shared" si="27"/>
        <v>5048612.8600000013</v>
      </c>
      <c r="O144" s="127">
        <f t="shared" si="27"/>
        <v>0</v>
      </c>
      <c r="P144" s="127">
        <f t="shared" si="27"/>
        <v>5048612.8600000013</v>
      </c>
    </row>
    <row r="148" spans="1:7" s="137" customFormat="1" ht="15.6" x14ac:dyDescent="0.3">
      <c r="A148" s="136" t="s">
        <v>80</v>
      </c>
      <c r="B148" s="136"/>
      <c r="C148" s="136"/>
      <c r="D148" s="136"/>
      <c r="E148" s="136"/>
      <c r="F148" s="136" t="s">
        <v>265</v>
      </c>
      <c r="G148" s="136"/>
    </row>
    <row r="149" spans="1:7" x14ac:dyDescent="0.3">
      <c r="B149" s="110" t="s">
        <v>81</v>
      </c>
      <c r="F149" s="110" t="s">
        <v>82</v>
      </c>
    </row>
    <row r="151" spans="1:7" s="137" customFormat="1" ht="15.6" x14ac:dyDescent="0.3">
      <c r="A151" s="136" t="s">
        <v>127</v>
      </c>
      <c r="B151" s="136"/>
      <c r="C151" s="136"/>
      <c r="D151" s="136"/>
      <c r="E151" s="136"/>
      <c r="F151" s="136" t="s">
        <v>266</v>
      </c>
      <c r="G151" s="136"/>
    </row>
    <row r="152" spans="1:7" x14ac:dyDescent="0.3">
      <c r="A152" s="110" t="s">
        <v>83</v>
      </c>
      <c r="B152" s="110" t="s">
        <v>81</v>
      </c>
      <c r="F152" s="110" t="s">
        <v>82</v>
      </c>
    </row>
    <row r="154" spans="1:7" s="137" customFormat="1" ht="15.6" x14ac:dyDescent="0.3">
      <c r="A154" s="136" t="s">
        <v>207</v>
      </c>
      <c r="B154" s="136"/>
      <c r="C154" s="136"/>
      <c r="D154" s="136"/>
      <c r="E154" s="136"/>
      <c r="F154" s="136" t="s">
        <v>267</v>
      </c>
      <c r="G154" s="136"/>
    </row>
    <row r="155" spans="1:7" x14ac:dyDescent="0.3">
      <c r="A155" s="110" t="s">
        <v>98</v>
      </c>
      <c r="B155" s="110" t="s">
        <v>81</v>
      </c>
      <c r="F155" s="110" t="s">
        <v>82</v>
      </c>
    </row>
    <row r="157" spans="1:7" x14ac:dyDescent="0.3">
      <c r="A157" s="129" t="str">
        <f>L18</f>
        <v>"02" февраля 2026 г.</v>
      </c>
    </row>
  </sheetData>
  <mergeCells count="27">
    <mergeCell ref="L16:P16"/>
    <mergeCell ref="L10:P10"/>
    <mergeCell ref="L11:P11"/>
    <mergeCell ref="L12:P12"/>
    <mergeCell ref="L13:P13"/>
    <mergeCell ref="L14:P14"/>
    <mergeCell ref="A106:P106"/>
    <mergeCell ref="L17:M17"/>
    <mergeCell ref="N17:P17"/>
    <mergeCell ref="A20:P20"/>
    <mergeCell ref="B22:G22"/>
    <mergeCell ref="A23:N23"/>
    <mergeCell ref="H33:J33"/>
    <mergeCell ref="K33:M33"/>
    <mergeCell ref="N33:P33"/>
    <mergeCell ref="A36:P36"/>
    <mergeCell ref="A79:P79"/>
    <mergeCell ref="A94:P94"/>
    <mergeCell ref="A98:P98"/>
    <mergeCell ref="A102:P102"/>
    <mergeCell ref="A141:P141"/>
    <mergeCell ref="A111:P111"/>
    <mergeCell ref="A114:P114"/>
    <mergeCell ref="A117:P117"/>
    <mergeCell ref="A120:P120"/>
    <mergeCell ref="A125:P125"/>
    <mergeCell ref="A133:P13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view="pageBreakPreview" topLeftCell="A4" zoomScale="60" zoomScaleNormal="60" workbookViewId="0">
      <selection activeCell="B22" sqref="B22:G22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311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312</v>
      </c>
      <c r="C22" s="195"/>
      <c r="D22" s="195"/>
      <c r="E22" s="195"/>
      <c r="F22" s="195"/>
      <c r="G22" s="195"/>
      <c r="H22" s="112" t="str">
        <f>L18</f>
        <v>"03" февраля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"03"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310</v>
      </c>
      <c r="I34" s="123" t="s">
        <v>218</v>
      </c>
      <c r="J34" s="123" t="s">
        <v>219</v>
      </c>
      <c r="K34" s="123" t="str">
        <f>H34</f>
        <v>на 02.02.2026 г</v>
      </c>
      <c r="L34" s="123" t="s">
        <v>218</v>
      </c>
      <c r="M34" s="123" t="s">
        <v>219</v>
      </c>
      <c r="N34" s="123" t="str">
        <f>H34</f>
        <v>на 02.02.2026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>
        <v>-11370.51</v>
      </c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>
        <v>11370.51</v>
      </c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83" t="s">
        <v>294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200000</v>
      </c>
      <c r="I115" s="124"/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200000</v>
      </c>
      <c r="I116" s="127">
        <f t="shared" si="14"/>
        <v>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31.2" customHeight="1" x14ac:dyDescent="0.3">
      <c r="A117" s="183" t="s">
        <v>299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1.2" customHeight="1" x14ac:dyDescent="0.3">
      <c r="A118" s="123" t="s">
        <v>55</v>
      </c>
      <c r="B118" s="123" t="s">
        <v>36</v>
      </c>
      <c r="C118" s="123" t="s">
        <v>37</v>
      </c>
      <c r="D118" s="123" t="s">
        <v>171</v>
      </c>
      <c r="E118" s="123" t="s">
        <v>41</v>
      </c>
      <c r="F118" s="123" t="s">
        <v>84</v>
      </c>
      <c r="G118" s="123" t="s">
        <v>300</v>
      </c>
      <c r="H118" s="124">
        <v>629694.4</v>
      </c>
      <c r="I118" s="124"/>
      <c r="J118" s="124">
        <f>H118+I118</f>
        <v>629694.4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customHeight="1" x14ac:dyDescent="0.3">
      <c r="A119" s="125" t="s">
        <v>301</v>
      </c>
      <c r="B119" s="126"/>
      <c r="C119" s="126"/>
      <c r="D119" s="126"/>
      <c r="E119" s="126"/>
      <c r="F119" s="126"/>
      <c r="G119" s="126"/>
      <c r="H119" s="127">
        <f t="shared" ref="H119:P119" si="15">SUM(H118:H118)</f>
        <v>629694.4</v>
      </c>
      <c r="I119" s="127">
        <f t="shared" si="15"/>
        <v>0</v>
      </c>
      <c r="J119" s="127">
        <f t="shared" si="15"/>
        <v>629694.4</v>
      </c>
      <c r="K119" s="127">
        <f t="shared" si="15"/>
        <v>0</v>
      </c>
      <c r="L119" s="127">
        <f t="shared" si="15"/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24" hidden="1" customHeight="1" x14ac:dyDescent="0.3">
      <c r="A120" s="183" t="s">
        <v>253</v>
      </c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5"/>
    </row>
    <row r="121" spans="1:16" ht="30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111</v>
      </c>
      <c r="E121" s="123" t="s">
        <v>112</v>
      </c>
      <c r="F121" s="123" t="s">
        <v>113</v>
      </c>
      <c r="G121" s="128">
        <v>254343210000316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f>K121+L121</f>
        <v>0</v>
      </c>
      <c r="N121" s="124">
        <v>0</v>
      </c>
      <c r="O121" s="124"/>
      <c r="P121" s="124">
        <f>N121+O121</f>
        <v>0</v>
      </c>
    </row>
    <row r="122" spans="1:16" ht="28.2" hidden="1" customHeight="1" x14ac:dyDescent="0.3">
      <c r="A122" s="125" t="s">
        <v>166</v>
      </c>
      <c r="B122" s="126"/>
      <c r="C122" s="126"/>
      <c r="D122" s="126"/>
      <c r="E122" s="126"/>
      <c r="F122" s="126"/>
      <c r="G122" s="126"/>
      <c r="H122" s="127">
        <f>SUM(H121:H121)</f>
        <v>0</v>
      </c>
      <c r="I122" s="127">
        <f>SUM(I121:I121)</f>
        <v>0</v>
      </c>
      <c r="J122" s="127">
        <f>SUM(J121:J121)</f>
        <v>0</v>
      </c>
      <c r="K122" s="127">
        <f>SUM(K121:K121)</f>
        <v>0</v>
      </c>
      <c r="L122" s="127">
        <f t="shared" ref="L122:P122" si="16">SUM(L121:L121)</f>
        <v>0</v>
      </c>
      <c r="M122" s="127">
        <f t="shared" si="16"/>
        <v>0</v>
      </c>
      <c r="N122" s="127">
        <f t="shared" si="16"/>
        <v>0</v>
      </c>
      <c r="O122" s="127">
        <f t="shared" si="16"/>
        <v>0</v>
      </c>
      <c r="P122" s="127">
        <f t="shared" si="16"/>
        <v>0</v>
      </c>
    </row>
    <row r="123" spans="1:16" ht="31.2" hidden="1" customHeight="1" x14ac:dyDescent="0.3">
      <c r="A123" s="123" t="s">
        <v>108</v>
      </c>
      <c r="B123" s="123" t="s">
        <v>109</v>
      </c>
      <c r="C123" s="123" t="s">
        <v>110</v>
      </c>
      <c r="D123" s="123" t="s">
        <v>114</v>
      </c>
      <c r="E123" s="123" t="s">
        <v>112</v>
      </c>
      <c r="F123" s="123" t="s">
        <v>113</v>
      </c>
      <c r="G123" s="123">
        <v>1000</v>
      </c>
      <c r="H123" s="124">
        <v>0</v>
      </c>
      <c r="I123" s="124"/>
      <c r="J123" s="124">
        <f>H123+I123</f>
        <v>0</v>
      </c>
      <c r="K123" s="124">
        <v>0</v>
      </c>
      <c r="L123" s="124"/>
      <c r="M123" s="124">
        <v>0</v>
      </c>
      <c r="N123" s="124">
        <v>0</v>
      </c>
      <c r="O123" s="124"/>
      <c r="P123" s="124">
        <v>0</v>
      </c>
    </row>
    <row r="124" spans="1:16" ht="28.2" hidden="1" customHeight="1" x14ac:dyDescent="0.3">
      <c r="A124" s="125" t="s">
        <v>99</v>
      </c>
      <c r="B124" s="126"/>
      <c r="C124" s="126"/>
      <c r="D124" s="126"/>
      <c r="E124" s="126"/>
      <c r="F124" s="126"/>
      <c r="G124" s="126"/>
      <c r="H124" s="127">
        <f t="shared" ref="H124:P124" si="17">SUM(H123:H123)</f>
        <v>0</v>
      </c>
      <c r="I124" s="127">
        <f t="shared" si="17"/>
        <v>0</v>
      </c>
      <c r="J124" s="127">
        <f t="shared" si="17"/>
        <v>0</v>
      </c>
      <c r="K124" s="127">
        <f t="shared" si="17"/>
        <v>0</v>
      </c>
      <c r="L124" s="127">
        <f t="shared" si="17"/>
        <v>0</v>
      </c>
      <c r="M124" s="127">
        <f t="shared" si="17"/>
        <v>0</v>
      </c>
      <c r="N124" s="127">
        <f t="shared" si="17"/>
        <v>0</v>
      </c>
      <c r="O124" s="127">
        <f t="shared" si="17"/>
        <v>0</v>
      </c>
      <c r="P124" s="127">
        <f t="shared" si="17"/>
        <v>0</v>
      </c>
    </row>
    <row r="125" spans="1:16" s="131" customFormat="1" ht="28.2" hidden="1" customHeight="1" x14ac:dyDescent="0.3">
      <c r="A125" s="183" t="s">
        <v>197</v>
      </c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5"/>
    </row>
    <row r="126" spans="1:16" s="131" customFormat="1" ht="28.2" hidden="1" customHeight="1" x14ac:dyDescent="0.3">
      <c r="A126" s="132" t="s">
        <v>96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88</v>
      </c>
      <c r="G126" s="132" t="s">
        <v>255</v>
      </c>
      <c r="H126" s="133"/>
      <c r="I126" s="133"/>
      <c r="J126" s="133">
        <f t="shared" ref="J126:J131" si="18">H126+I126</f>
        <v>0</v>
      </c>
      <c r="K126" s="133">
        <v>0</v>
      </c>
      <c r="L126" s="133"/>
      <c r="M126" s="133">
        <f t="shared" ref="M126:M131" si="19">K126+L126</f>
        <v>0</v>
      </c>
      <c r="N126" s="133">
        <v>0</v>
      </c>
      <c r="O126" s="133"/>
      <c r="P126" s="133">
        <f t="shared" ref="P126:P131" si="20">N126+O126</f>
        <v>0</v>
      </c>
    </row>
    <row r="127" spans="1:16" s="131" customFormat="1" ht="28.2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254</v>
      </c>
      <c r="E127" s="132" t="s">
        <v>41</v>
      </c>
      <c r="F127" s="132" t="s">
        <v>84</v>
      </c>
      <c r="G127" s="132" t="s">
        <v>255</v>
      </c>
      <c r="H127" s="133"/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8.2" hidden="1" customHeight="1" x14ac:dyDescent="0.3">
      <c r="A128" s="132" t="s">
        <v>132</v>
      </c>
      <c r="B128" s="132" t="s">
        <v>36</v>
      </c>
      <c r="C128" s="132" t="s">
        <v>191</v>
      </c>
      <c r="D128" s="132" t="s">
        <v>254</v>
      </c>
      <c r="E128" s="132" t="s">
        <v>41</v>
      </c>
      <c r="F128" s="132" t="s">
        <v>131</v>
      </c>
      <c r="G128" s="132" t="s">
        <v>255</v>
      </c>
      <c r="H128" s="133"/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55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226900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4.6" hidden="1" customHeight="1" x14ac:dyDescent="0.3">
      <c r="A130" s="132" t="s">
        <v>194</v>
      </c>
      <c r="B130" s="132" t="s">
        <v>36</v>
      </c>
      <c r="C130" s="132" t="s">
        <v>191</v>
      </c>
      <c r="D130" s="132" t="s">
        <v>192</v>
      </c>
      <c r="E130" s="132" t="s">
        <v>41</v>
      </c>
      <c r="F130" s="132">
        <v>227300</v>
      </c>
      <c r="G130" s="134">
        <v>254343540000778</v>
      </c>
      <c r="H130" s="133">
        <v>0</v>
      </c>
      <c r="I130" s="133"/>
      <c r="J130" s="133">
        <f t="shared" si="18"/>
        <v>0</v>
      </c>
      <c r="K130" s="133">
        <v>0</v>
      </c>
      <c r="L130" s="133"/>
      <c r="M130" s="133">
        <f t="shared" si="19"/>
        <v>0</v>
      </c>
      <c r="N130" s="133">
        <v>0</v>
      </c>
      <c r="O130" s="133"/>
      <c r="P130" s="133">
        <f t="shared" si="20"/>
        <v>0</v>
      </c>
    </row>
    <row r="131" spans="1:16" s="131" customFormat="1" ht="24.6" hidden="1" customHeight="1" x14ac:dyDescent="0.3">
      <c r="A131" s="132" t="s">
        <v>96</v>
      </c>
      <c r="B131" s="132" t="s">
        <v>36</v>
      </c>
      <c r="C131" s="132" t="s">
        <v>191</v>
      </c>
      <c r="D131" s="132" t="s">
        <v>192</v>
      </c>
      <c r="E131" s="132" t="s">
        <v>41</v>
      </c>
      <c r="F131" s="132">
        <v>346000</v>
      </c>
      <c r="G131" s="134">
        <v>254343540000778</v>
      </c>
      <c r="H131" s="133">
        <v>0</v>
      </c>
      <c r="I131" s="133"/>
      <c r="J131" s="133">
        <f t="shared" si="18"/>
        <v>0</v>
      </c>
      <c r="K131" s="133">
        <v>0</v>
      </c>
      <c r="L131" s="133"/>
      <c r="M131" s="133">
        <f t="shared" si="19"/>
        <v>0</v>
      </c>
      <c r="N131" s="133">
        <v>0</v>
      </c>
      <c r="O131" s="133"/>
      <c r="P131" s="133">
        <f t="shared" si="20"/>
        <v>0</v>
      </c>
    </row>
    <row r="132" spans="1:16" s="131" customFormat="1" ht="28.2" hidden="1" customHeight="1" x14ac:dyDescent="0.3">
      <c r="A132" s="135" t="s">
        <v>256</v>
      </c>
      <c r="B132" s="135"/>
      <c r="C132" s="135"/>
      <c r="D132" s="135"/>
      <c r="E132" s="135"/>
      <c r="F132" s="135"/>
      <c r="G132" s="135"/>
      <c r="H132" s="127">
        <f t="shared" ref="H132:P132" si="21">SUM(H126:H131)</f>
        <v>0</v>
      </c>
      <c r="I132" s="127">
        <f t="shared" si="21"/>
        <v>0</v>
      </c>
      <c r="J132" s="127">
        <f t="shared" si="21"/>
        <v>0</v>
      </c>
      <c r="K132" s="127">
        <f t="shared" si="21"/>
        <v>0</v>
      </c>
      <c r="L132" s="127">
        <f t="shared" si="21"/>
        <v>0</v>
      </c>
      <c r="M132" s="127">
        <f t="shared" si="21"/>
        <v>0</v>
      </c>
      <c r="N132" s="127">
        <f t="shared" si="21"/>
        <v>0</v>
      </c>
      <c r="O132" s="127">
        <f t="shared" si="21"/>
        <v>0</v>
      </c>
      <c r="P132" s="127">
        <f t="shared" si="21"/>
        <v>0</v>
      </c>
    </row>
    <row r="133" spans="1:16" ht="24" hidden="1" customHeight="1" x14ac:dyDescent="0.3">
      <c r="A133" s="180" t="s">
        <v>257</v>
      </c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2"/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88</v>
      </c>
      <c r="G134" s="123" t="s">
        <v>255</v>
      </c>
      <c r="H134" s="124"/>
      <c r="I134" s="124"/>
      <c r="J134" s="124">
        <f t="shared" ref="J134:J139" si="22">H134+I134</f>
        <v>0</v>
      </c>
      <c r="K134" s="124">
        <v>0</v>
      </c>
      <c r="L134" s="124"/>
      <c r="M134" s="124">
        <f t="shared" ref="M134:M139" si="23">K134+L134</f>
        <v>0</v>
      </c>
      <c r="N134" s="124">
        <v>0</v>
      </c>
      <c r="O134" s="124"/>
      <c r="P134" s="124">
        <f t="shared" ref="P134:P139" si="24">N134+O134</f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254</v>
      </c>
      <c r="E135" s="123" t="s">
        <v>41</v>
      </c>
      <c r="F135" s="123" t="s">
        <v>84</v>
      </c>
      <c r="G135" s="123" t="s">
        <v>255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254</v>
      </c>
      <c r="E136" s="123" t="s">
        <v>41</v>
      </c>
      <c r="F136" s="123" t="s">
        <v>131</v>
      </c>
      <c r="G136" s="123" t="s">
        <v>255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96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88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3" t="s">
        <v>55</v>
      </c>
      <c r="B138" s="123" t="s">
        <v>36</v>
      </c>
      <c r="C138" s="123" t="s">
        <v>191</v>
      </c>
      <c r="D138" s="123" t="s">
        <v>258</v>
      </c>
      <c r="E138" s="123" t="s">
        <v>41</v>
      </c>
      <c r="F138" s="123" t="s">
        <v>84</v>
      </c>
      <c r="G138" s="123" t="s">
        <v>42</v>
      </c>
      <c r="H138" s="124"/>
      <c r="I138" s="124"/>
      <c r="J138" s="124">
        <f t="shared" si="22"/>
        <v>0</v>
      </c>
      <c r="K138" s="124">
        <v>0</v>
      </c>
      <c r="L138" s="124"/>
      <c r="M138" s="124">
        <f t="shared" si="23"/>
        <v>0</v>
      </c>
      <c r="N138" s="124">
        <v>0</v>
      </c>
      <c r="O138" s="124"/>
      <c r="P138" s="124">
        <f t="shared" si="24"/>
        <v>0</v>
      </c>
    </row>
    <row r="139" spans="1:16" ht="24" hidden="1" customHeight="1" x14ac:dyDescent="0.3">
      <c r="A139" s="123" t="s">
        <v>132</v>
      </c>
      <c r="B139" s="123" t="s">
        <v>36</v>
      </c>
      <c r="C139" s="123" t="s">
        <v>191</v>
      </c>
      <c r="D139" s="123" t="s">
        <v>258</v>
      </c>
      <c r="E139" s="123" t="s">
        <v>41</v>
      </c>
      <c r="F139" s="123" t="s">
        <v>131</v>
      </c>
      <c r="G139" s="123" t="s">
        <v>42</v>
      </c>
      <c r="H139" s="124"/>
      <c r="I139" s="124"/>
      <c r="J139" s="124">
        <f t="shared" si="22"/>
        <v>0</v>
      </c>
      <c r="K139" s="124">
        <v>0</v>
      </c>
      <c r="L139" s="124"/>
      <c r="M139" s="124">
        <f t="shared" si="23"/>
        <v>0</v>
      </c>
      <c r="N139" s="124">
        <v>0</v>
      </c>
      <c r="O139" s="124"/>
      <c r="P139" s="124">
        <f t="shared" si="24"/>
        <v>0</v>
      </c>
    </row>
    <row r="140" spans="1:16" ht="24" hidden="1" customHeight="1" x14ac:dyDescent="0.3">
      <c r="A140" s="126" t="s">
        <v>256</v>
      </c>
      <c r="B140" s="126"/>
      <c r="C140" s="126"/>
      <c r="D140" s="126"/>
      <c r="E140" s="126"/>
      <c r="F140" s="126"/>
      <c r="G140" s="126"/>
      <c r="H140" s="130">
        <f t="shared" ref="H140:P140" si="25">SUM(H134:H139)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" hidden="1" customHeight="1" x14ac:dyDescent="0.3">
      <c r="A141" s="180" t="s">
        <v>259</v>
      </c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2"/>
    </row>
    <row r="142" spans="1:16" ht="24" hidden="1" customHeight="1" x14ac:dyDescent="0.3">
      <c r="A142" s="123" t="s">
        <v>260</v>
      </c>
      <c r="B142" s="123" t="s">
        <v>36</v>
      </c>
      <c r="C142" s="123" t="s">
        <v>136</v>
      </c>
      <c r="D142" s="123" t="s">
        <v>261</v>
      </c>
      <c r="E142" s="123" t="s">
        <v>41</v>
      </c>
      <c r="F142" s="123" t="s">
        <v>262</v>
      </c>
      <c r="G142" s="123" t="s">
        <v>263</v>
      </c>
      <c r="H142" s="124"/>
      <c r="I142" s="124"/>
      <c r="J142" s="124">
        <f>H142+I142</f>
        <v>0</v>
      </c>
      <c r="K142" s="124">
        <v>0</v>
      </c>
      <c r="L142" s="124"/>
      <c r="M142" s="124">
        <f>K142+L142</f>
        <v>0</v>
      </c>
      <c r="N142" s="124">
        <v>0</v>
      </c>
      <c r="O142" s="124">
        <f>M142+N142</f>
        <v>0</v>
      </c>
      <c r="P142" s="124">
        <f>N142+O142</f>
        <v>0</v>
      </c>
    </row>
    <row r="143" spans="1:16" ht="24" hidden="1" customHeight="1" x14ac:dyDescent="0.3">
      <c r="A143" s="126" t="s">
        <v>264</v>
      </c>
      <c r="B143" s="126"/>
      <c r="C143" s="126"/>
      <c r="D143" s="126"/>
      <c r="E143" s="126"/>
      <c r="F143" s="126"/>
      <c r="G143" s="126"/>
      <c r="H143" s="130">
        <f t="shared" ref="H143:P143" si="26">SUM(H142)</f>
        <v>0</v>
      </c>
      <c r="I143" s="130">
        <f t="shared" si="26"/>
        <v>0</v>
      </c>
      <c r="J143" s="130">
        <f t="shared" si="26"/>
        <v>0</v>
      </c>
      <c r="K143" s="130">
        <f t="shared" si="26"/>
        <v>0</v>
      </c>
      <c r="L143" s="130">
        <f t="shared" si="26"/>
        <v>0</v>
      </c>
      <c r="M143" s="130">
        <f t="shared" si="26"/>
        <v>0</v>
      </c>
      <c r="N143" s="130">
        <f t="shared" si="26"/>
        <v>0</v>
      </c>
      <c r="O143" s="130">
        <f t="shared" si="26"/>
        <v>0</v>
      </c>
      <c r="P143" s="130">
        <f t="shared" si="26"/>
        <v>0</v>
      </c>
    </row>
    <row r="144" spans="1:16" ht="24.6" customHeight="1" x14ac:dyDescent="0.3">
      <c r="G144" s="129" t="s">
        <v>79</v>
      </c>
      <c r="H144" s="127">
        <f>H78+H93+H110+H113+H116+H122+H124+H105+H97+H101+H132+H119</f>
        <v>28991017.480000004</v>
      </c>
      <c r="I144" s="127">
        <f>I78+I93+I110+I113+I116+I122+I124+I105+I97+I101+I132+I119</f>
        <v>0</v>
      </c>
      <c r="J144" s="127">
        <f>J78+J93+J110+J113+J116+J122+J124+J105+J97+J101+J132+J119</f>
        <v>28991017.480000004</v>
      </c>
      <c r="K144" s="127">
        <f t="shared" ref="K144:P144" si="27">K78+K93+K110+K113+K116+K122+K124+K105+K97+K101+K132+K119</f>
        <v>4604820.33</v>
      </c>
      <c r="L144" s="127">
        <f t="shared" si="27"/>
        <v>0</v>
      </c>
      <c r="M144" s="127">
        <f t="shared" si="27"/>
        <v>4604820.33</v>
      </c>
      <c r="N144" s="127">
        <f t="shared" si="27"/>
        <v>5048612.8600000013</v>
      </c>
      <c r="O144" s="127">
        <f t="shared" si="27"/>
        <v>0</v>
      </c>
      <c r="P144" s="127">
        <f t="shared" si="27"/>
        <v>5048612.8600000013</v>
      </c>
    </row>
    <row r="148" spans="1:7" s="137" customFormat="1" ht="15.6" x14ac:dyDescent="0.3">
      <c r="A148" s="136" t="s">
        <v>80</v>
      </c>
      <c r="B148" s="136"/>
      <c r="C148" s="136"/>
      <c r="D148" s="136"/>
      <c r="E148" s="136"/>
      <c r="F148" s="136" t="s">
        <v>265</v>
      </c>
      <c r="G148" s="136"/>
    </row>
    <row r="149" spans="1:7" x14ac:dyDescent="0.3">
      <c r="B149" s="110" t="s">
        <v>81</v>
      </c>
      <c r="F149" s="110" t="s">
        <v>82</v>
      </c>
    </row>
    <row r="151" spans="1:7" s="137" customFormat="1" ht="15.6" x14ac:dyDescent="0.3">
      <c r="A151" s="136" t="s">
        <v>127</v>
      </c>
      <c r="B151" s="136"/>
      <c r="C151" s="136"/>
      <c r="D151" s="136"/>
      <c r="E151" s="136"/>
      <c r="F151" s="136" t="s">
        <v>266</v>
      </c>
      <c r="G151" s="136"/>
    </row>
    <row r="152" spans="1:7" x14ac:dyDescent="0.3">
      <c r="A152" s="110" t="s">
        <v>83</v>
      </c>
      <c r="B152" s="110" t="s">
        <v>81</v>
      </c>
      <c r="F152" s="110" t="s">
        <v>82</v>
      </c>
    </row>
    <row r="154" spans="1:7" s="137" customFormat="1" ht="15.6" x14ac:dyDescent="0.3">
      <c r="A154" s="136" t="s">
        <v>207</v>
      </c>
      <c r="B154" s="136"/>
      <c r="C154" s="136"/>
      <c r="D154" s="136"/>
      <c r="E154" s="136"/>
      <c r="F154" s="136" t="s">
        <v>267</v>
      </c>
      <c r="G154" s="136"/>
    </row>
    <row r="155" spans="1:7" x14ac:dyDescent="0.3">
      <c r="A155" s="110" t="s">
        <v>98</v>
      </c>
      <c r="B155" s="110" t="s">
        <v>81</v>
      </c>
      <c r="F155" s="110" t="s">
        <v>82</v>
      </c>
    </row>
    <row r="157" spans="1:7" x14ac:dyDescent="0.3">
      <c r="A157" s="129" t="str">
        <f>L18</f>
        <v>"03" февраля 2026 г.</v>
      </c>
    </row>
  </sheetData>
  <mergeCells count="27">
    <mergeCell ref="L16:P16"/>
    <mergeCell ref="L10:P10"/>
    <mergeCell ref="L11:P11"/>
    <mergeCell ref="L12:P12"/>
    <mergeCell ref="L13:P13"/>
    <mergeCell ref="L14:P14"/>
    <mergeCell ref="A106:P106"/>
    <mergeCell ref="L17:M17"/>
    <mergeCell ref="N17:P17"/>
    <mergeCell ref="A20:P20"/>
    <mergeCell ref="B22:G22"/>
    <mergeCell ref="A23:N23"/>
    <mergeCell ref="H33:J33"/>
    <mergeCell ref="K33:M33"/>
    <mergeCell ref="N33:P33"/>
    <mergeCell ref="A36:P36"/>
    <mergeCell ref="A79:P79"/>
    <mergeCell ref="A94:P94"/>
    <mergeCell ref="A98:P98"/>
    <mergeCell ref="A102:P102"/>
    <mergeCell ref="A141:P141"/>
    <mergeCell ref="A111:P111"/>
    <mergeCell ref="A114:P114"/>
    <mergeCell ref="A117:P117"/>
    <mergeCell ref="A120:P120"/>
    <mergeCell ref="A125:P125"/>
    <mergeCell ref="A133:P13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view="pageBreakPreview" zoomScale="60" zoomScaleNormal="60" workbookViewId="0">
      <selection activeCell="I146" sqref="I146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313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325</v>
      </c>
      <c r="C22" s="195"/>
      <c r="D22" s="195"/>
      <c r="E22" s="195"/>
      <c r="F22" s="195"/>
      <c r="G22" s="195"/>
      <c r="H22" s="112" t="str">
        <f>L18</f>
        <v>"04" февраля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"04"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314</v>
      </c>
      <c r="I34" s="123" t="s">
        <v>218</v>
      </c>
      <c r="J34" s="123" t="s">
        <v>219</v>
      </c>
      <c r="K34" s="123" t="str">
        <f>H34</f>
        <v>на 03.02.2026 г</v>
      </c>
      <c r="L34" s="123" t="s">
        <v>218</v>
      </c>
      <c r="M34" s="123" t="s">
        <v>219</v>
      </c>
      <c r="N34" s="123" t="str">
        <f>H34</f>
        <v>на 03.02.2026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/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/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0</v>
      </c>
      <c r="I99" s="139">
        <v>99000</v>
      </c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0</v>
      </c>
      <c r="I100" s="139">
        <v>29898</v>
      </c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128898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0</v>
      </c>
      <c r="I103" s="139">
        <v>2178000</v>
      </c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0</v>
      </c>
      <c r="I104" s="139">
        <v>657756</v>
      </c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2835756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0</v>
      </c>
      <c r="I111" s="139">
        <v>320000</v>
      </c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0</v>
      </c>
      <c r="I112" s="127">
        <f t="shared" ref="I112:P112" si="13">SUM(I110:I111)</f>
        <v>320000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0</v>
      </c>
      <c r="I113" s="139">
        <v>80000</v>
      </c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0</v>
      </c>
      <c r="I114" s="127">
        <f t="shared" si="14"/>
        <v>80000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/>
      <c r="J116" s="124">
        <f>H116+I116</f>
        <v>629694.4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0</v>
      </c>
      <c r="J117" s="127">
        <f t="shared" si="15"/>
        <v>629694.4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28991017.480000004</v>
      </c>
      <c r="I142" s="127">
        <f t="shared" ref="I142:P142" si="27">I78+I93+I108+I120+I122+I97+I101+I130+I117+I114+I112+I105</f>
        <v>3364654</v>
      </c>
      <c r="J142" s="127">
        <f t="shared" si="27"/>
        <v>32355671.480000004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80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B147" s="110" t="s">
        <v>81</v>
      </c>
      <c r="F147" s="110" t="s">
        <v>82</v>
      </c>
    </row>
    <row r="149" spans="1:7" s="137" customFormat="1" ht="15.6" x14ac:dyDescent="0.3">
      <c r="A149" s="136" t="s">
        <v>127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207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"04" февраля 2026 г.</v>
      </c>
    </row>
  </sheetData>
  <mergeCells count="26">
    <mergeCell ref="A36:P36"/>
    <mergeCell ref="A79:P79"/>
    <mergeCell ref="A94:P94"/>
    <mergeCell ref="A98:P98"/>
    <mergeCell ref="A139:P139"/>
    <mergeCell ref="A106:P106"/>
    <mergeCell ref="A115:P115"/>
    <mergeCell ref="A118:P118"/>
    <mergeCell ref="A123:P123"/>
    <mergeCell ref="A131:P131"/>
    <mergeCell ref="L16:P16"/>
    <mergeCell ref="A109:P109"/>
    <mergeCell ref="A102:P102"/>
    <mergeCell ref="L10:P10"/>
    <mergeCell ref="L11:P11"/>
    <mergeCell ref="L12:P12"/>
    <mergeCell ref="L13:P13"/>
    <mergeCell ref="L14:P14"/>
    <mergeCell ref="L17:M17"/>
    <mergeCell ref="N17:P17"/>
    <mergeCell ref="A20:P20"/>
    <mergeCell ref="B22:G22"/>
    <mergeCell ref="A23:N23"/>
    <mergeCell ref="H33:J33"/>
    <mergeCell ref="K33:M33"/>
    <mergeCell ref="N33:P3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view="pageBreakPreview" zoomScale="60" zoomScaleNormal="60" workbookViewId="0">
      <selection activeCell="F39" sqref="F3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326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327</v>
      </c>
      <c r="C22" s="195"/>
      <c r="D22" s="195"/>
      <c r="E22" s="195"/>
      <c r="F22" s="195"/>
      <c r="G22" s="195"/>
      <c r="H22" s="112" t="str">
        <f>L18</f>
        <v>"26" февраля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"26"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328</v>
      </c>
      <c r="I34" s="123" t="s">
        <v>218</v>
      </c>
      <c r="J34" s="123" t="s">
        <v>219</v>
      </c>
      <c r="K34" s="123" t="str">
        <f>H34</f>
        <v>на 04.02.2026 г</v>
      </c>
      <c r="L34" s="123" t="s">
        <v>218</v>
      </c>
      <c r="M34" s="123" t="s">
        <v>219</v>
      </c>
      <c r="N34" s="123" t="str">
        <f>H34</f>
        <v>на 04.02.2026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>
        <v>136479</v>
      </c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136479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/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/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/>
      <c r="J116" s="124">
        <f>H116+I116</f>
        <v>629694.4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0</v>
      </c>
      <c r="J117" s="127">
        <f t="shared" si="15"/>
        <v>629694.4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32355671.480000004</v>
      </c>
      <c r="I142" s="127">
        <f t="shared" ref="I142:P142" si="27">I78+I93+I108+I120+I122+I97+I101+I130+I117+I114+I112+I105</f>
        <v>136479</v>
      </c>
      <c r="J142" s="127">
        <f t="shared" si="27"/>
        <v>32492150.480000004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80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B147" s="110" t="s">
        <v>81</v>
      </c>
      <c r="F147" s="110" t="s">
        <v>82</v>
      </c>
    </row>
    <row r="149" spans="1:7" s="137" customFormat="1" ht="15.6" x14ac:dyDescent="0.3">
      <c r="A149" s="136" t="s">
        <v>127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207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"26" февраля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51181102362204722" right="0.31496062992125984" top="0.70866141732283472" bottom="0.51181102362204722" header="0.31496062992125984" footer="0.31496062992125984"/>
  <pageSetup paperSize="9" scale="4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12</vt:i4>
      </vt:variant>
    </vt:vector>
  </HeadingPairs>
  <TitlesOfParts>
    <vt:vector size="32" baseType="lpstr">
      <vt:lpstr>Смета на 2026 год</vt:lpstr>
      <vt:lpstr>15.01</vt:lpstr>
      <vt:lpstr>22.01</vt:lpstr>
      <vt:lpstr>26.01</vt:lpstr>
      <vt:lpstr>27.01</vt:lpstr>
      <vt:lpstr>02.02</vt:lpstr>
      <vt:lpstr>03.02</vt:lpstr>
      <vt:lpstr>04.02</vt:lpstr>
      <vt:lpstr>26.02</vt:lpstr>
      <vt:lpstr>27.02</vt:lpstr>
      <vt:lpstr>03.03</vt:lpstr>
      <vt:lpstr>27,03</vt:lpstr>
      <vt:lpstr>30,03</vt:lpstr>
      <vt:lpstr>07.04</vt:lpstr>
      <vt:lpstr>10.04</vt:lpstr>
      <vt:lpstr>16.04</vt:lpstr>
      <vt:lpstr>17.04</vt:lpstr>
      <vt:lpstr>27.04</vt:lpstr>
      <vt:lpstr>13.05</vt:lpstr>
      <vt:lpstr>14.05</vt:lpstr>
      <vt:lpstr>'03.03'!Область_печати</vt:lpstr>
      <vt:lpstr>'07.04'!Область_печати</vt:lpstr>
      <vt:lpstr>'10.04'!Область_печати</vt:lpstr>
      <vt:lpstr>'13.05'!Область_печати</vt:lpstr>
      <vt:lpstr>'14.05'!Область_печати</vt:lpstr>
      <vt:lpstr>'16.04'!Область_печати</vt:lpstr>
      <vt:lpstr>'17.04'!Область_печати</vt:lpstr>
      <vt:lpstr>'26.02'!Область_печати</vt:lpstr>
      <vt:lpstr>'27,03'!Область_печати</vt:lpstr>
      <vt:lpstr>'27.02'!Область_печати</vt:lpstr>
      <vt:lpstr>'27.04'!Область_печати</vt:lpstr>
      <vt:lpstr>'30,03'!Область_печати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2026-05-14T09:25:02Z</dcterms:modified>
</cp:coreProperties>
</file>